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aleria\documenti\Cementir\Cementir Holding\ENG\sezioni\INVESTOR\"/>
    </mc:Choice>
  </mc:AlternateContent>
  <xr:revisionPtr revIDLastSave="0" documentId="13_ncr:1_{EBCCF386-3729-4AB8-873F-5A80EF0CC5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ighlights" sheetId="1" r:id="rId1"/>
  </sheets>
  <definedNames>
    <definedName name="_xlnm.Print_Area" localSheetId="0">Highlights!$B$7:$I$52</definedName>
    <definedName name="Z_5ED848AF_EDB2_4F08_844D_F3D27B057563_.wvu.PrintArea" localSheetId="0" hidden="1">Highlights!$B$7:$I$54</definedName>
  </definedNames>
  <calcPr calcId="191029"/>
  <customWorkbookViews>
    <customWorkbookView name="Elisa Pettinari - Visualizzazione personale" guid="{5ED848AF-EDB2-4F08-844D-F3D27B057563}" mergeInterval="0" personalView="1" maximized="1" windowWidth="1916" windowHeight="8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1" l="1"/>
  <c r="D26" i="1" l="1"/>
  <c r="C26" i="1" l="1"/>
  <c r="C18" i="1" l="1"/>
  <c r="D49" i="1" l="1"/>
  <c r="C49" i="1"/>
  <c r="D43" i="1"/>
  <c r="C43" i="1"/>
  <c r="D38" i="1" l="1"/>
  <c r="D37" i="1"/>
  <c r="D36" i="1"/>
  <c r="D34" i="1"/>
  <c r="D35" i="1"/>
  <c r="D25" i="1"/>
  <c r="D33" i="1" s="1"/>
  <c r="D22" i="1"/>
  <c r="D18" i="1"/>
  <c r="D13" i="1"/>
  <c r="D11" i="1"/>
  <c r="E49" i="1"/>
  <c r="E43" i="1"/>
  <c r="E38" i="1"/>
  <c r="E37" i="1"/>
  <c r="E36" i="1"/>
  <c r="E34" i="1"/>
  <c r="E26" i="1"/>
  <c r="E35" i="1" s="1"/>
  <c r="E25" i="1"/>
  <c r="E33" i="1" s="1"/>
  <c r="E22" i="1"/>
  <c r="E18" i="1"/>
  <c r="E16" i="1"/>
  <c r="E13" i="1"/>
  <c r="E11" i="1"/>
  <c r="C22" i="1" l="1"/>
  <c r="C13" i="1"/>
  <c r="C11" i="1"/>
  <c r="C35" i="1" l="1"/>
  <c r="C38" i="1"/>
  <c r="C37" i="1"/>
  <c r="C36" i="1"/>
  <c r="C34" i="1"/>
  <c r="C25" i="1"/>
  <c r="C33" i="1" s="1"/>
  <c r="F34" i="1" l="1"/>
  <c r="F22" i="1" l="1"/>
  <c r="F18" i="1"/>
  <c r="F16" i="1"/>
  <c r="F13" i="1"/>
  <c r="F11" i="1"/>
  <c r="F49" i="1" l="1"/>
  <c r="F43" i="1"/>
  <c r="F38" i="1"/>
  <c r="F37" i="1"/>
  <c r="F36" i="1"/>
  <c r="F26" i="1"/>
  <c r="F35" i="1" s="1"/>
  <c r="F25" i="1"/>
  <c r="F33" i="1" s="1"/>
  <c r="G34" i="1" l="1"/>
  <c r="G26" i="1" l="1"/>
  <c r="G35" i="1" s="1"/>
  <c r="H38" i="1" l="1"/>
  <c r="I38" i="1"/>
  <c r="G38" i="1"/>
  <c r="G22" i="1" l="1"/>
  <c r="G18" i="1"/>
  <c r="G16" i="1"/>
  <c r="G13" i="1"/>
  <c r="G11" i="1"/>
  <c r="H49" i="1"/>
  <c r="H43" i="1"/>
  <c r="H37" i="1"/>
  <c r="H36" i="1"/>
  <c r="H34" i="1"/>
  <c r="H26" i="1"/>
  <c r="H35" i="1" s="1"/>
  <c r="H25" i="1"/>
  <c r="H33" i="1" s="1"/>
  <c r="H22" i="1"/>
  <c r="H18" i="1"/>
  <c r="H16" i="1"/>
  <c r="H13" i="1"/>
  <c r="H11" i="1"/>
  <c r="G49" i="1" l="1"/>
  <c r="G43" i="1"/>
  <c r="G37" i="1"/>
  <c r="G36" i="1"/>
  <c r="G25" i="1"/>
  <c r="G33" i="1" s="1"/>
  <c r="I11" i="1" l="1"/>
  <c r="I13" i="1"/>
  <c r="I16" i="1"/>
  <c r="I18" i="1"/>
  <c r="I22" i="1"/>
  <c r="I37" i="1" l="1"/>
  <c r="I36" i="1"/>
  <c r="I34" i="1"/>
  <c r="I26" i="1"/>
  <c r="I35" i="1" s="1"/>
  <c r="I43" i="1" l="1"/>
  <c r="I25" i="1"/>
  <c r="I33" i="1" s="1"/>
  <c r="I49" i="1"/>
</calcChain>
</file>

<file path=xl/sharedStrings.xml><?xml version="1.0" encoding="utf-8"?>
<sst xmlns="http://schemas.openxmlformats.org/spreadsheetml/2006/main" count="42" uniqueCount="41">
  <si>
    <t>('000)</t>
  </si>
  <si>
    <t>(Euro '000)</t>
  </si>
  <si>
    <t>Economic highlights</t>
  </si>
  <si>
    <t>EBITDA</t>
  </si>
  <si>
    <t>EBIT</t>
  </si>
  <si>
    <t>Income taxes</t>
  </si>
  <si>
    <t>Financial highlights</t>
  </si>
  <si>
    <t>EBITDA Margin %</t>
  </si>
  <si>
    <t>EBIT Margin %</t>
  </si>
  <si>
    <t>Profit before taxes</t>
  </si>
  <si>
    <t xml:space="preserve">Employees and investments </t>
  </si>
  <si>
    <t>Acquisitions (Eur million)</t>
  </si>
  <si>
    <t>Investments (Eur million)</t>
  </si>
  <si>
    <t>Volumes sold</t>
  </si>
  <si>
    <t>Grey and white cement (t)</t>
  </si>
  <si>
    <t>Aggregates (t)</t>
  </si>
  <si>
    <t>Number of employees (at 31 Dec.)</t>
  </si>
  <si>
    <t>Profitability and financial structure ratios</t>
  </si>
  <si>
    <t>Return on equity (a)</t>
  </si>
  <si>
    <t>Return on capital employed (b)</t>
  </si>
  <si>
    <t>Equity ratio (c)</t>
  </si>
  <si>
    <t>Net gearing ratio (d)</t>
  </si>
  <si>
    <t>Financial income (expense)</t>
  </si>
  <si>
    <t>Net capital employed</t>
  </si>
  <si>
    <t>Total assets</t>
  </si>
  <si>
    <t>Total equity</t>
  </si>
  <si>
    <t>Group shareholders' equity</t>
  </si>
  <si>
    <t>Net financial debt</t>
  </si>
  <si>
    <t>Net financial debt / EBITDA</t>
  </si>
  <si>
    <t>Revenue from sales and services</t>
  </si>
  <si>
    <t>Profit for the period margin %</t>
  </si>
  <si>
    <t>(b) EBIT / Net capital employed</t>
  </si>
  <si>
    <t>(d) Net financial debt / Total equity</t>
  </si>
  <si>
    <t>(c) Total equity / Total assets</t>
  </si>
  <si>
    <r>
      <t>Ready-mixed concrete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</si>
  <si>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Profit for the year</t>
  </si>
  <si>
    <t xml:space="preserve">Group profit </t>
  </si>
  <si>
    <t>Group profit margin %</t>
  </si>
  <si>
    <t>Profit from continuing operations</t>
  </si>
  <si>
    <t>(a) Profit from continuing operations/ Total equity</t>
  </si>
  <si>
    <t>Loss from discontinued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</si>
</sst>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#,##0;[Red]\(#,##0\)"/>
    <numFmt numFmtId="165" formatCode="0.0%"/>
    <numFmt numFmtId="166" formatCode="#,##0;\(#,##0\)"/>
    <numFmt numFmtId="167" formatCode="0.0&quot;x&quot;;0.0&quot;x&quot;"/>
    <numFmt numFmtId="168" formatCode="0.0"/>
    <numFmt numFmtId="169" formatCode="_-* #,##0.0_-;\-* #,##0.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sz val="10"/>
      <color indexed="18"/>
      <name val="Arial"/>
      <family val="2"/>
    </font>
    <font>
      <sz val="10"/>
      <color indexed="18"/>
      <name val="Verdana"/>
      <family val="2"/>
    </font>
    <font>
      <sz val="10"/>
      <color indexed="62"/>
      <name val="Arial"/>
      <family val="2"/>
    </font>
    <font>
      <b/>
      <sz val="10"/>
      <color indexed="61"/>
      <name val="Arial"/>
      <family val="2"/>
    </font>
    <font>
      <i/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63"/>
      <name val="Verdana"/>
      <family val="2"/>
    </font>
    <font>
      <sz val="10"/>
      <name val="Verdana"/>
      <family val="2"/>
    </font>
    <font>
      <i/>
      <sz val="10"/>
      <name val="Arial"/>
      <family val="2"/>
    </font>
    <font>
      <i/>
      <sz val="10"/>
      <name val="Verdana"/>
      <family val="2"/>
    </font>
    <font>
      <vertAlign val="superscript"/>
      <sz val="10"/>
      <name val="Arial"/>
      <family val="2"/>
    </font>
    <font>
      <u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1"/>
      </bottom>
      <diagonal/>
    </border>
    <border>
      <left/>
      <right/>
      <top/>
      <bottom style="thin">
        <color rgb="FF990033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5" fillId="2" borderId="0" xfId="0" applyFont="1" applyFill="1"/>
    <xf numFmtId="0" fontId="5" fillId="0" borderId="0" xfId="0" applyFont="1"/>
    <xf numFmtId="0" fontId="6" fillId="0" borderId="0" xfId="0" applyFont="1"/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5" fillId="4" borderId="0" xfId="0" applyFont="1" applyFill="1"/>
    <xf numFmtId="0" fontId="8" fillId="4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164" fontId="2" fillId="2" borderId="0" xfId="2" applyNumberForma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164" fontId="13" fillId="2" borderId="0" xfId="0" applyNumberFormat="1" applyFont="1" applyFill="1" applyAlignment="1">
      <alignment horizontal="left" vertical="center"/>
    </xf>
    <xf numFmtId="165" fontId="13" fillId="2" borderId="0" xfId="3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165" fontId="13" fillId="2" borderId="0" xfId="3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166" fontId="2" fillId="2" borderId="0" xfId="0" applyNumberFormat="1" applyFont="1" applyFill="1" applyAlignment="1">
      <alignment vertical="center" wrapText="1"/>
    </xf>
    <xf numFmtId="165" fontId="13" fillId="2" borderId="2" xfId="3" applyNumberFormat="1" applyFont="1" applyFill="1" applyBorder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165" fontId="2" fillId="2" borderId="0" xfId="3" applyNumberFormat="1" applyFill="1" applyAlignment="1">
      <alignment vertical="center"/>
    </xf>
    <xf numFmtId="165" fontId="2" fillId="4" borderId="0" xfId="3" applyNumberFormat="1" applyFill="1" applyAlignment="1">
      <alignment vertical="center"/>
    </xf>
    <xf numFmtId="167" fontId="2" fillId="2" borderId="2" xfId="3" applyNumberForma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167" fontId="2" fillId="2" borderId="0" xfId="3" applyNumberFormat="1" applyFill="1" applyAlignment="1">
      <alignment vertical="center" wrapText="1"/>
    </xf>
    <xf numFmtId="3" fontId="2" fillId="4" borderId="0" xfId="0" applyNumberFormat="1" applyFont="1" applyFill="1" applyAlignment="1">
      <alignment vertical="center"/>
    </xf>
    <xf numFmtId="164" fontId="2" fillId="4" borderId="0" xfId="2" applyNumberFormat="1" applyFill="1" applyAlignment="1">
      <alignment horizontal="right" vertical="center"/>
    </xf>
    <xf numFmtId="169" fontId="2" fillId="4" borderId="0" xfId="1" applyNumberFormat="1" applyFill="1" applyAlignment="1">
      <alignment vertical="center"/>
    </xf>
    <xf numFmtId="168" fontId="2" fillId="4" borderId="0" xfId="0" applyNumberFormat="1" applyFont="1" applyFill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168" fontId="2" fillId="4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2" applyNumberFormat="1" applyFill="1" applyBorder="1" applyAlignment="1">
      <alignment horizontal="right" vertical="center"/>
    </xf>
    <xf numFmtId="0" fontId="12" fillId="4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43" fontId="2" fillId="4" borderId="0" xfId="1" applyFill="1" applyAlignment="1">
      <alignment horizontal="right" vertical="center"/>
    </xf>
    <xf numFmtId="166" fontId="2" fillId="4" borderId="2" xfId="0" applyNumberFormat="1" applyFont="1" applyFill="1" applyBorder="1" applyAlignment="1">
      <alignment vertical="center" wrapText="1"/>
    </xf>
    <xf numFmtId="164" fontId="2" fillId="4" borderId="1" xfId="2" applyNumberFormat="1" applyFill="1" applyBorder="1" applyAlignment="1">
      <alignment horizontal="right" vertical="center"/>
    </xf>
    <xf numFmtId="0" fontId="7" fillId="4" borderId="0" xfId="0" applyFont="1" applyFill="1" applyAlignment="1">
      <alignment vertical="center"/>
    </xf>
    <xf numFmtId="10" fontId="2" fillId="2" borderId="0" xfId="3" applyNumberFormat="1" applyFill="1" applyAlignment="1">
      <alignment vertical="center"/>
    </xf>
    <xf numFmtId="165" fontId="13" fillId="4" borderId="2" xfId="3" applyNumberFormat="1" applyFont="1" applyFill="1" applyBorder="1" applyAlignment="1">
      <alignment vertical="center"/>
    </xf>
    <xf numFmtId="165" fontId="13" fillId="4" borderId="0" xfId="3" applyNumberFormat="1" applyFont="1" applyFill="1" applyAlignment="1">
      <alignment horizontal="right" vertical="center"/>
    </xf>
    <xf numFmtId="165" fontId="13" fillId="4" borderId="0" xfId="3" applyNumberFormat="1" applyFont="1" applyFill="1" applyAlignment="1">
      <alignment vertical="center"/>
    </xf>
    <xf numFmtId="166" fontId="2" fillId="4" borderId="0" xfId="0" applyNumberFormat="1" applyFont="1" applyFill="1" applyAlignment="1">
      <alignment vertical="center" wrapText="1"/>
    </xf>
    <xf numFmtId="167" fontId="2" fillId="4" borderId="2" xfId="3" applyNumberFormat="1" applyFill="1" applyBorder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</cellXfs>
  <cellStyles count="7">
    <cellStyle name="Migliaia" xfId="1" builtinId="3"/>
    <cellStyle name="Migliaia [0]" xfId="2" builtinId="6"/>
    <cellStyle name="Migliaia 2" xfId="4" xr:uid="{00000000-0005-0000-0000-000002000000}"/>
    <cellStyle name="Normale" xfId="0" builtinId="0"/>
    <cellStyle name="Normale 2" xfId="5" xr:uid="{00000000-0005-0000-0000-000004000000}"/>
    <cellStyle name="Percentuale" xfId="3" builtinId="5"/>
    <cellStyle name="Percentuale 2" xfId="6" xr:uid="{00000000-0005-0000-0000-000006000000}"/>
  </cellStyles>
  <dxfs count="0"/>
  <tableStyles count="0" defaultTableStyle="TableStyleMedium9" defaultPivotStyle="PivotStyleLight16"/>
  <colors>
    <mruColors>
      <color rgb="FF990033"/>
      <color rgb="FFBFBFB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</xdr:col>
      <xdr:colOff>457200</xdr:colOff>
      <xdr:row>3</xdr:row>
      <xdr:rowOff>85725</xdr:rowOff>
    </xdr:to>
    <xdr:pic>
      <xdr:nvPicPr>
        <xdr:cNvPr id="5891" name="Picture 10">
          <a:extLst>
            <a:ext uri="{FF2B5EF4-FFF2-40B4-BE49-F238E27FC236}">
              <a16:creationId xmlns:a16="http://schemas.microsoft.com/office/drawing/2014/main" id="{00000000-0008-0000-0100-00000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66675"/>
          <a:ext cx="4286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lisa Pettinari" id="{1905033B-B8BB-4177-A68E-33F88AC9A908}" userId="S::e.pettinari@cementirholding.it::bbc69b85-cb41-4f79-b40f-ec9f80474ecb" providerId="AD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I430"/>
  <sheetViews>
    <sheetView tabSelected="1" zoomScaleNormal="100" zoomScaleSheetLayoutView="90" workbookViewId="0">
      <selection activeCell="P27" sqref="P27"/>
    </sheetView>
  </sheetViews>
  <sheetFormatPr defaultRowHeight="12.75" outlineLevelRow="1" x14ac:dyDescent="0.2"/>
  <cols>
    <col min="1" max="1" width="3.28515625" style="1" customWidth="1"/>
    <col min="2" max="2" width="34.7109375" style="2" customWidth="1"/>
    <col min="3" max="9" width="9.85546875" style="2" customWidth="1"/>
    <col min="10" max="16384" width="9.140625" style="3"/>
  </cols>
  <sheetData>
    <row r="1" spans="1:9" x14ac:dyDescent="0.2">
      <c r="B1" s="1"/>
      <c r="C1" s="1"/>
      <c r="D1" s="1"/>
      <c r="E1" s="1"/>
      <c r="F1" s="1"/>
      <c r="G1" s="1"/>
      <c r="H1" s="1"/>
      <c r="I1" s="1"/>
    </row>
    <row r="2" spans="1:9" x14ac:dyDescent="0.2">
      <c r="B2" s="1"/>
      <c r="C2" s="1"/>
      <c r="D2" s="1"/>
      <c r="E2" s="1"/>
      <c r="F2" s="1"/>
      <c r="G2" s="1"/>
      <c r="H2" s="1"/>
      <c r="I2" s="1"/>
    </row>
    <row r="3" spans="1:9" x14ac:dyDescent="0.2">
      <c r="B3" s="1"/>
      <c r="C3" s="1"/>
      <c r="D3" s="1"/>
      <c r="E3" s="1"/>
      <c r="F3" s="1"/>
      <c r="G3" s="1"/>
      <c r="H3" s="1"/>
      <c r="I3" s="1"/>
    </row>
    <row r="4" spans="1:9" x14ac:dyDescent="0.2">
      <c r="B4" s="1"/>
      <c r="C4" s="1"/>
      <c r="D4" s="1"/>
      <c r="E4" s="1"/>
      <c r="F4" s="1"/>
      <c r="G4" s="1"/>
      <c r="H4" s="1"/>
      <c r="I4" s="1"/>
    </row>
    <row r="5" spans="1:9" x14ac:dyDescent="0.2">
      <c r="B5" s="1"/>
      <c r="C5" s="1"/>
      <c r="D5" s="1"/>
      <c r="E5" s="1"/>
      <c r="F5" s="1"/>
      <c r="G5" s="1"/>
      <c r="H5" s="1"/>
      <c r="I5" s="1"/>
    </row>
    <row r="6" spans="1:9" s="6" customFormat="1" ht="21" customHeight="1" x14ac:dyDescent="0.2">
      <c r="A6" s="4"/>
      <c r="B6" s="5"/>
      <c r="C6" s="57"/>
      <c r="D6" s="57"/>
      <c r="E6" s="57"/>
      <c r="F6" s="5"/>
      <c r="G6" s="5"/>
      <c r="H6" s="5"/>
      <c r="I6" s="5"/>
    </row>
    <row r="7" spans="1:9" s="6" customFormat="1" ht="20.25" customHeight="1" x14ac:dyDescent="0.2">
      <c r="A7" s="4"/>
      <c r="B7" s="7" t="s">
        <v>2</v>
      </c>
      <c r="C7" s="7"/>
      <c r="D7" s="7"/>
      <c r="E7" s="7"/>
      <c r="F7" s="7"/>
      <c r="G7" s="7"/>
      <c r="H7" s="7"/>
      <c r="I7" s="7"/>
    </row>
    <row r="8" spans="1:9" s="6" customFormat="1" ht="15" customHeight="1" x14ac:dyDescent="0.2">
      <c r="A8" s="8"/>
      <c r="B8" s="9" t="s">
        <v>1</v>
      </c>
      <c r="C8" s="10">
        <v>2018</v>
      </c>
      <c r="D8" s="10">
        <v>2017</v>
      </c>
      <c r="E8" s="10">
        <v>2016</v>
      </c>
      <c r="F8" s="10">
        <v>2015</v>
      </c>
      <c r="G8" s="10">
        <v>2014</v>
      </c>
      <c r="H8" s="10">
        <v>2013</v>
      </c>
      <c r="I8" s="10">
        <v>2012</v>
      </c>
    </row>
    <row r="9" spans="1:9" s="18" customFormat="1" ht="15" customHeight="1" x14ac:dyDescent="0.2">
      <c r="A9" s="15"/>
      <c r="B9" s="15" t="s">
        <v>29</v>
      </c>
      <c r="C9" s="36">
        <v>1196186</v>
      </c>
      <c r="D9" s="36">
        <v>1140006</v>
      </c>
      <c r="E9" s="36">
        <v>1027578</v>
      </c>
      <c r="F9" s="36">
        <v>969040</v>
      </c>
      <c r="G9" s="16">
        <v>948013</v>
      </c>
      <c r="H9" s="16">
        <v>988614</v>
      </c>
      <c r="I9" s="16">
        <v>976193</v>
      </c>
    </row>
    <row r="10" spans="1:9" s="18" customFormat="1" ht="15" customHeight="1" x14ac:dyDescent="0.2">
      <c r="A10" s="15"/>
      <c r="B10" s="15" t="s">
        <v>3</v>
      </c>
      <c r="C10" s="36">
        <v>238504</v>
      </c>
      <c r="D10" s="36">
        <v>222697</v>
      </c>
      <c r="E10" s="36">
        <v>197826</v>
      </c>
      <c r="F10" s="36">
        <v>194036</v>
      </c>
      <c r="G10" s="16">
        <v>192432</v>
      </c>
      <c r="H10" s="16">
        <v>169720</v>
      </c>
      <c r="I10" s="16">
        <v>138054</v>
      </c>
    </row>
    <row r="11" spans="1:9" s="22" customFormat="1" ht="15" customHeight="1" x14ac:dyDescent="0.2">
      <c r="A11" s="19"/>
      <c r="B11" s="20" t="s">
        <v>7</v>
      </c>
      <c r="C11" s="52">
        <f t="shared" ref="C11:E11" si="0">C10/C9</f>
        <v>0.19938705184645197</v>
      </c>
      <c r="D11" s="52">
        <f t="shared" ref="D11" si="1">D10/D9</f>
        <v>0.19534721747078523</v>
      </c>
      <c r="E11" s="52">
        <f t="shared" si="0"/>
        <v>0.19251677244939069</v>
      </c>
      <c r="F11" s="52">
        <f t="shared" ref="F11" si="2">F10/F9</f>
        <v>0.20023528440518451</v>
      </c>
      <c r="G11" s="21">
        <f t="shared" ref="G11:I11" si="3">G10/G9</f>
        <v>0.20298455822863187</v>
      </c>
      <c r="H11" s="21">
        <f t="shared" si="3"/>
        <v>0.17167468799753999</v>
      </c>
      <c r="I11" s="21">
        <f t="shared" si="3"/>
        <v>0.1414208051071868</v>
      </c>
    </row>
    <row r="12" spans="1:9" s="18" customFormat="1" ht="15" customHeight="1" x14ac:dyDescent="0.2">
      <c r="A12" s="15"/>
      <c r="B12" s="15" t="s">
        <v>4</v>
      </c>
      <c r="C12" s="36">
        <v>153213</v>
      </c>
      <c r="D12" s="36">
        <v>140565</v>
      </c>
      <c r="E12" s="36">
        <v>94659</v>
      </c>
      <c r="F12" s="36">
        <v>97645</v>
      </c>
      <c r="G12" s="16">
        <v>104085</v>
      </c>
      <c r="H12" s="16">
        <v>76684</v>
      </c>
      <c r="I12" s="16">
        <v>48230</v>
      </c>
    </row>
    <row r="13" spans="1:9" s="22" customFormat="1" ht="15" customHeight="1" x14ac:dyDescent="0.2">
      <c r="A13" s="19"/>
      <c r="B13" s="20" t="s">
        <v>8</v>
      </c>
      <c r="C13" s="53">
        <f t="shared" ref="C13:E13" si="4">C12/C9</f>
        <v>0.12808459553948967</v>
      </c>
      <c r="D13" s="53">
        <f t="shared" ref="D13" si="5">D12/D9</f>
        <v>0.1233019826211441</v>
      </c>
      <c r="E13" s="53">
        <f t="shared" si="4"/>
        <v>9.211855450389167E-2</v>
      </c>
      <c r="F13" s="53">
        <f t="shared" ref="F13:I13" si="6">F12/F9</f>
        <v>0.10076467431684967</v>
      </c>
      <c r="G13" s="23">
        <f t="shared" si="6"/>
        <v>0.10979279820002469</v>
      </c>
      <c r="H13" s="23">
        <f t="shared" si="6"/>
        <v>7.7567179910460499E-2</v>
      </c>
      <c r="I13" s="23">
        <f t="shared" si="6"/>
        <v>4.9406213730276698E-2</v>
      </c>
    </row>
    <row r="14" spans="1:9" s="22" customFormat="1" ht="15" customHeight="1" x14ac:dyDescent="0.2">
      <c r="A14" s="19"/>
      <c r="B14" s="24" t="s">
        <v>22</v>
      </c>
      <c r="C14" s="54">
        <v>31422</v>
      </c>
      <c r="D14" s="54">
        <v>-13912</v>
      </c>
      <c r="E14" s="54">
        <v>23936</v>
      </c>
      <c r="F14" s="54">
        <v>3998</v>
      </c>
      <c r="G14" s="25">
        <v>-4602</v>
      </c>
      <c r="H14" s="25">
        <v>-13530</v>
      </c>
      <c r="I14" s="25">
        <v>-19614</v>
      </c>
    </row>
    <row r="15" spans="1:9" s="18" customFormat="1" ht="15" customHeight="1" x14ac:dyDescent="0.2">
      <c r="A15" s="15"/>
      <c r="B15" s="15" t="s">
        <v>9</v>
      </c>
      <c r="C15" s="36">
        <v>184635</v>
      </c>
      <c r="D15" s="36">
        <v>126653</v>
      </c>
      <c r="E15" s="36">
        <v>118595</v>
      </c>
      <c r="F15" s="36">
        <v>101643</v>
      </c>
      <c r="G15" s="16">
        <v>99483</v>
      </c>
      <c r="H15" s="16">
        <v>63154</v>
      </c>
      <c r="I15" s="16">
        <v>28616</v>
      </c>
    </row>
    <row r="16" spans="1:9" s="18" customFormat="1" ht="15" customHeight="1" x14ac:dyDescent="0.2">
      <c r="A16" s="15"/>
      <c r="B16" s="15" t="s">
        <v>5</v>
      </c>
      <c r="C16" s="54">
        <v>-35866</v>
      </c>
      <c r="D16" s="54">
        <v>-16393</v>
      </c>
      <c r="E16" s="54">
        <f>+E17-E15</f>
        <v>-33246</v>
      </c>
      <c r="F16" s="54">
        <f>+F17-F15</f>
        <v>-26542</v>
      </c>
      <c r="G16" s="25">
        <f>+G17-G15</f>
        <v>-20758</v>
      </c>
      <c r="H16" s="25">
        <f>+H17-H15</f>
        <v>-14992</v>
      </c>
      <c r="I16" s="25">
        <f>+I17-I15</f>
        <v>-4572</v>
      </c>
    </row>
    <row r="17" spans="1:9" s="18" customFormat="1" ht="15" customHeight="1" x14ac:dyDescent="0.2">
      <c r="A17" s="15"/>
      <c r="B17" s="15" t="s">
        <v>38</v>
      </c>
      <c r="C17" s="36">
        <v>148769</v>
      </c>
      <c r="D17" s="36">
        <v>110260</v>
      </c>
      <c r="E17" s="36">
        <v>85349</v>
      </c>
      <c r="F17" s="36">
        <v>75101</v>
      </c>
      <c r="G17" s="16">
        <v>78725</v>
      </c>
      <c r="H17" s="16">
        <v>48162</v>
      </c>
      <c r="I17" s="16">
        <v>24044</v>
      </c>
    </row>
    <row r="18" spans="1:9" s="22" customFormat="1" ht="15" customHeight="1" x14ac:dyDescent="0.2">
      <c r="A18" s="19"/>
      <c r="B18" s="19" t="s">
        <v>30</v>
      </c>
      <c r="C18" s="53">
        <f>+C17/C9</f>
        <v>0.12436945424875395</v>
      </c>
      <c r="D18" s="53">
        <f t="shared" ref="D18:I18" si="7">+D17/D9</f>
        <v>9.6718789199355087E-2</v>
      </c>
      <c r="E18" s="53">
        <f t="shared" ref="E18" si="8">+E17/E9</f>
        <v>8.3058415030294541E-2</v>
      </c>
      <c r="F18" s="53">
        <f t="shared" si="7"/>
        <v>7.7500412779658218E-2</v>
      </c>
      <c r="G18" s="23">
        <f t="shared" si="7"/>
        <v>8.3042110182033363E-2</v>
      </c>
      <c r="H18" s="23">
        <f t="shared" si="7"/>
        <v>4.8716688211981621E-2</v>
      </c>
      <c r="I18" s="23">
        <f t="shared" si="7"/>
        <v>2.4630375345858862E-2</v>
      </c>
    </row>
    <row r="19" spans="1:9" s="22" customFormat="1" ht="15" customHeight="1" x14ac:dyDescent="0.2">
      <c r="A19" s="19"/>
      <c r="B19" s="24" t="s">
        <v>40</v>
      </c>
      <c r="C19" s="54">
        <v>-13109</v>
      </c>
      <c r="D19" s="54">
        <v>-33094</v>
      </c>
      <c r="E19" s="53"/>
      <c r="F19" s="53"/>
      <c r="G19" s="23"/>
      <c r="H19" s="23"/>
      <c r="I19" s="23"/>
    </row>
    <row r="20" spans="1:9" s="22" customFormat="1" ht="15" customHeight="1" x14ac:dyDescent="0.2">
      <c r="A20" s="19"/>
      <c r="B20" s="15" t="s">
        <v>35</v>
      </c>
      <c r="C20" s="36">
        <v>135660</v>
      </c>
      <c r="D20" s="36">
        <v>77166</v>
      </c>
      <c r="E20" s="36">
        <v>85349</v>
      </c>
      <c r="F20" s="36">
        <v>75101</v>
      </c>
      <c r="G20" s="16">
        <v>78725</v>
      </c>
      <c r="H20" s="16">
        <v>48162</v>
      </c>
      <c r="I20" s="16">
        <v>24044</v>
      </c>
    </row>
    <row r="21" spans="1:9" s="18" customFormat="1" ht="15" customHeight="1" x14ac:dyDescent="0.2">
      <c r="A21" s="15"/>
      <c r="B21" s="15" t="s">
        <v>36</v>
      </c>
      <c r="C21" s="36">
        <v>127198</v>
      </c>
      <c r="D21" s="36">
        <v>71471</v>
      </c>
      <c r="E21" s="36">
        <v>67270</v>
      </c>
      <c r="F21" s="36">
        <v>67477</v>
      </c>
      <c r="G21" s="16">
        <v>71634</v>
      </c>
      <c r="H21" s="16">
        <v>40124</v>
      </c>
      <c r="I21" s="16">
        <v>16462</v>
      </c>
    </row>
    <row r="22" spans="1:9" s="22" customFormat="1" ht="15" customHeight="1" x14ac:dyDescent="0.2">
      <c r="A22" s="19"/>
      <c r="B22" s="45" t="s">
        <v>37</v>
      </c>
      <c r="C22" s="51">
        <f t="shared" ref="C22:E22" si="9">+C21/C9</f>
        <v>0.1063363055578313</v>
      </c>
      <c r="D22" s="51">
        <f t="shared" ref="D22" si="10">+D21/D9</f>
        <v>6.269352968317711E-2</v>
      </c>
      <c r="E22" s="51">
        <f t="shared" si="9"/>
        <v>6.546461679794624E-2</v>
      </c>
      <c r="F22" s="51">
        <f t="shared" ref="F22" si="11">+F21/F9</f>
        <v>6.9632832494014696E-2</v>
      </c>
      <c r="G22" s="26">
        <f t="shared" ref="G22" si="12">+G21/G9</f>
        <v>7.5562254947980675E-2</v>
      </c>
      <c r="H22" s="26">
        <f t="shared" ref="H22" si="13">+H21/H9</f>
        <v>4.0586113488176374E-2</v>
      </c>
      <c r="I22" s="26">
        <f t="shared" ref="I22" si="14">+I21/I9</f>
        <v>1.6863468596886068E-2</v>
      </c>
    </row>
    <row r="23" spans="1:9" s="12" customFormat="1" ht="1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</row>
    <row r="24" spans="1:9" s="6" customFormat="1" ht="20.25" customHeight="1" x14ac:dyDescent="0.2">
      <c r="A24" s="4"/>
      <c r="B24" s="14" t="s">
        <v>6</v>
      </c>
      <c r="C24" s="56"/>
      <c r="D24" s="56"/>
      <c r="E24" s="7"/>
      <c r="F24" s="7"/>
      <c r="G24" s="7"/>
      <c r="H24" s="7"/>
      <c r="I24" s="7"/>
    </row>
    <row r="25" spans="1:9" s="6" customFormat="1" ht="15" customHeight="1" x14ac:dyDescent="0.2">
      <c r="A25" s="8"/>
      <c r="B25" s="9" t="s">
        <v>1</v>
      </c>
      <c r="C25" s="10">
        <f t="shared" ref="C25:I25" si="15">+C8</f>
        <v>2018</v>
      </c>
      <c r="D25" s="10">
        <f t="shared" si="15"/>
        <v>2017</v>
      </c>
      <c r="E25" s="10">
        <f t="shared" ref="E25" si="16">+E8</f>
        <v>2016</v>
      </c>
      <c r="F25" s="10">
        <f t="shared" si="15"/>
        <v>2015</v>
      </c>
      <c r="G25" s="10">
        <f t="shared" si="15"/>
        <v>2014</v>
      </c>
      <c r="H25" s="10">
        <f t="shared" si="15"/>
        <v>2013</v>
      </c>
      <c r="I25" s="10">
        <f t="shared" si="15"/>
        <v>2012</v>
      </c>
    </row>
    <row r="26" spans="1:9" s="18" customFormat="1" ht="15" customHeight="1" x14ac:dyDescent="0.2">
      <c r="A26" s="15"/>
      <c r="B26" s="27" t="s">
        <v>23</v>
      </c>
      <c r="C26" s="36">
        <f>+C28+C30</f>
        <v>1383799</v>
      </c>
      <c r="D26" s="36">
        <f>+D28+D30</f>
        <v>1558929</v>
      </c>
      <c r="E26" s="36">
        <f t="shared" ref="E26" si="17">+E28+E30</f>
        <v>1622741</v>
      </c>
      <c r="F26" s="36">
        <f t="shared" ref="F26:G26" si="18">+F28+F30</f>
        <v>1353192</v>
      </c>
      <c r="G26" s="36">
        <f t="shared" si="18"/>
        <v>1401632</v>
      </c>
      <c r="H26" s="36">
        <f t="shared" ref="H26" si="19">+H28+H30</f>
        <v>1354291</v>
      </c>
      <c r="I26" s="36">
        <f t="shared" ref="I26" si="20">+I28+I30</f>
        <v>1487152</v>
      </c>
    </row>
    <row r="27" spans="1:9" s="18" customFormat="1" ht="15" customHeight="1" x14ac:dyDescent="0.2">
      <c r="A27" s="15"/>
      <c r="B27" s="27" t="s">
        <v>24</v>
      </c>
      <c r="C27" s="36">
        <v>2132223</v>
      </c>
      <c r="D27" s="36">
        <v>2357329</v>
      </c>
      <c r="E27" s="36">
        <v>2435444</v>
      </c>
      <c r="F27" s="36">
        <v>1849551</v>
      </c>
      <c r="G27" s="36">
        <v>1873410</v>
      </c>
      <c r="H27" s="36">
        <v>1848027</v>
      </c>
      <c r="I27" s="36">
        <v>1975161</v>
      </c>
    </row>
    <row r="28" spans="1:9" s="18" customFormat="1" ht="15" customHeight="1" x14ac:dyDescent="0.2">
      <c r="A28" s="15"/>
      <c r="B28" s="27" t="s">
        <v>25</v>
      </c>
      <c r="C28" s="36">
        <v>1128384</v>
      </c>
      <c r="D28" s="36">
        <v>1015658</v>
      </c>
      <c r="E28" s="36">
        <v>1060303</v>
      </c>
      <c r="F28" s="36">
        <v>1131105</v>
      </c>
      <c r="G28" s="36">
        <v>1123301</v>
      </c>
      <c r="H28" s="36">
        <v>1029409</v>
      </c>
      <c r="I28" s="36">
        <v>1114123</v>
      </c>
    </row>
    <row r="29" spans="1:9" s="18" customFormat="1" ht="15" customHeight="1" x14ac:dyDescent="0.2">
      <c r="A29" s="15"/>
      <c r="B29" s="27" t="s">
        <v>26</v>
      </c>
      <c r="C29" s="36">
        <v>997146.4</v>
      </c>
      <c r="D29" s="36">
        <v>956188</v>
      </c>
      <c r="E29" s="36">
        <v>992697</v>
      </c>
      <c r="F29" s="36">
        <v>1048670</v>
      </c>
      <c r="G29" s="36">
        <v>1043070</v>
      </c>
      <c r="H29" s="36">
        <v>954425</v>
      </c>
      <c r="I29" s="36">
        <v>1034920</v>
      </c>
    </row>
    <row r="30" spans="1:9" s="18" customFormat="1" ht="15" customHeight="1" x14ac:dyDescent="0.2">
      <c r="A30" s="15"/>
      <c r="B30" s="40" t="s">
        <v>27</v>
      </c>
      <c r="C30" s="47">
        <v>255415</v>
      </c>
      <c r="D30" s="47">
        <v>543271</v>
      </c>
      <c r="E30" s="47">
        <v>562438</v>
      </c>
      <c r="F30" s="47">
        <v>222087</v>
      </c>
      <c r="G30" s="47">
        <v>278331</v>
      </c>
      <c r="H30" s="47">
        <v>324882</v>
      </c>
      <c r="I30" s="47">
        <v>373029</v>
      </c>
    </row>
    <row r="31" spans="1:9" s="6" customFormat="1" ht="15" customHeight="1" x14ac:dyDescent="0.2">
      <c r="A31" s="4"/>
      <c r="B31" s="49"/>
      <c r="C31" s="49"/>
      <c r="D31" s="49"/>
      <c r="E31" s="49"/>
      <c r="F31" s="49"/>
      <c r="G31" s="49"/>
      <c r="H31" s="49"/>
      <c r="I31" s="49"/>
    </row>
    <row r="32" spans="1:9" s="6" customFormat="1" ht="20.25" customHeight="1" outlineLevel="1" x14ac:dyDescent="0.2">
      <c r="A32" s="4"/>
      <c r="B32" s="7" t="s">
        <v>17</v>
      </c>
      <c r="C32" s="56"/>
      <c r="D32" s="56"/>
      <c r="E32" s="7"/>
      <c r="F32" s="7"/>
      <c r="G32" s="7"/>
      <c r="H32" s="7"/>
      <c r="I32" s="7"/>
    </row>
    <row r="33" spans="1:9" s="6" customFormat="1" ht="15" customHeight="1" outlineLevel="1" x14ac:dyDescent="0.2">
      <c r="A33" s="8"/>
      <c r="B33" s="9"/>
      <c r="C33" s="10">
        <f t="shared" ref="C33:E33" si="21">+C25</f>
        <v>2018</v>
      </c>
      <c r="D33" s="10">
        <f t="shared" ref="D33" si="22">+D25</f>
        <v>2017</v>
      </c>
      <c r="E33" s="10">
        <f t="shared" si="21"/>
        <v>2016</v>
      </c>
      <c r="F33" s="10">
        <f t="shared" ref="F33" si="23">+F25</f>
        <v>2015</v>
      </c>
      <c r="G33" s="10">
        <f t="shared" ref="G33:I33" si="24">+G25</f>
        <v>2014</v>
      </c>
      <c r="H33" s="10">
        <f t="shared" ref="H33" si="25">+H25</f>
        <v>2013</v>
      </c>
      <c r="I33" s="10">
        <f t="shared" si="24"/>
        <v>2012</v>
      </c>
    </row>
    <row r="34" spans="1:9" s="18" customFormat="1" ht="15" customHeight="1" outlineLevel="1" x14ac:dyDescent="0.2">
      <c r="A34" s="15"/>
      <c r="B34" s="27" t="s">
        <v>18</v>
      </c>
      <c r="C34" s="32">
        <f>+C17/C28</f>
        <v>0.13184252878452726</v>
      </c>
      <c r="D34" s="32">
        <f>+D17/D28</f>
        <v>0.10856016493741004</v>
      </c>
      <c r="E34" s="32">
        <f>+E17/E28</f>
        <v>8.0494915132749784E-2</v>
      </c>
      <c r="F34" s="32">
        <f>+F17/F28</f>
        <v>6.639613475318383E-2</v>
      </c>
      <c r="G34" s="50">
        <f>+G17/G28</f>
        <v>7.0083619617537951E-2</v>
      </c>
      <c r="H34" s="31">
        <f t="shared" ref="H34" si="26">+H17/H28</f>
        <v>4.6786068511155431E-2</v>
      </c>
      <c r="I34" s="31">
        <f t="shared" ref="I34" si="27">+I17/I28</f>
        <v>2.1581100111926602E-2</v>
      </c>
    </row>
    <row r="35" spans="1:9" s="18" customFormat="1" ht="15" customHeight="1" outlineLevel="1" x14ac:dyDescent="0.2">
      <c r="A35" s="15"/>
      <c r="B35" s="28" t="s">
        <v>19</v>
      </c>
      <c r="C35" s="32">
        <f>+C12/C26</f>
        <v>0.11071911455348646</v>
      </c>
      <c r="D35" s="32">
        <f>+D12/D26</f>
        <v>9.0167672806138063E-2</v>
      </c>
      <c r="E35" s="32">
        <f>+E12/E26</f>
        <v>5.833278385152036E-2</v>
      </c>
      <c r="F35" s="32">
        <f>+F12/F26</f>
        <v>7.2159013650686679E-2</v>
      </c>
      <c r="G35" s="50">
        <f>+G12/G26</f>
        <v>7.4259862788520814E-2</v>
      </c>
      <c r="H35" s="31">
        <f t="shared" ref="H35" si="28">+H12/H26</f>
        <v>5.6622985754169526E-2</v>
      </c>
      <c r="I35" s="31">
        <f t="shared" ref="I35" si="29">+I12/I26</f>
        <v>3.2431116657880295E-2</v>
      </c>
    </row>
    <row r="36" spans="1:9" s="18" customFormat="1" ht="15" customHeight="1" outlineLevel="1" x14ac:dyDescent="0.2">
      <c r="A36" s="15"/>
      <c r="B36" s="28" t="s">
        <v>20</v>
      </c>
      <c r="C36" s="32">
        <f>+C28/C27</f>
        <v>0.52920543489119098</v>
      </c>
      <c r="D36" s="32">
        <f>+D28/D27</f>
        <v>0.430851187933462</v>
      </c>
      <c r="E36" s="32">
        <f>+E28/E27</f>
        <v>0.43536332594795857</v>
      </c>
      <c r="F36" s="32">
        <f t="shared" ref="F36" si="30">+F28/F27</f>
        <v>0.61155653453189451</v>
      </c>
      <c r="G36" s="50">
        <f t="shared" ref="G36:I36" si="31">+G28/G27</f>
        <v>0.59960232944203351</v>
      </c>
      <c r="H36" s="31">
        <f t="shared" ref="H36" si="32">+H28/H27</f>
        <v>0.55703136371925299</v>
      </c>
      <c r="I36" s="31">
        <f t="shared" si="31"/>
        <v>0.56406692922754142</v>
      </c>
    </row>
    <row r="37" spans="1:9" s="18" customFormat="1" ht="15" customHeight="1" outlineLevel="1" x14ac:dyDescent="0.2">
      <c r="A37" s="15"/>
      <c r="B37" s="28" t="s">
        <v>21</v>
      </c>
      <c r="C37" s="32">
        <f t="shared" ref="C37:I37" si="33">C30/C28</f>
        <v>0.22635468067608189</v>
      </c>
      <c r="D37" s="32">
        <f t="shared" si="33"/>
        <v>0.53489560462281593</v>
      </c>
      <c r="E37" s="32">
        <f t="shared" ref="E37" si="34">E30/E28</f>
        <v>0.53045025808660351</v>
      </c>
      <c r="F37" s="32">
        <f t="shared" si="33"/>
        <v>0.19634516689432016</v>
      </c>
      <c r="G37" s="50">
        <f t="shared" si="33"/>
        <v>0.24777953549404835</v>
      </c>
      <c r="H37" s="31">
        <f t="shared" si="33"/>
        <v>0.31560050475564133</v>
      </c>
      <c r="I37" s="31">
        <f t="shared" si="33"/>
        <v>0.3348185074717962</v>
      </c>
    </row>
    <row r="38" spans="1:9" s="18" customFormat="1" ht="15" customHeight="1" outlineLevel="1" x14ac:dyDescent="0.2">
      <c r="A38" s="15"/>
      <c r="B38" s="29" t="s">
        <v>28</v>
      </c>
      <c r="C38" s="55">
        <f>C30/C10</f>
        <v>1.0709044712038374</v>
      </c>
      <c r="D38" s="55">
        <f>D30/D10</f>
        <v>2.4395074922428233</v>
      </c>
      <c r="E38" s="55">
        <f>E30/E10</f>
        <v>2.843094436525027</v>
      </c>
      <c r="F38" s="55">
        <f>F30/F10</f>
        <v>1.1445659568327526</v>
      </c>
      <c r="G38" s="33">
        <f>G30/G10</f>
        <v>1.4463862559241707</v>
      </c>
      <c r="H38" s="33">
        <f t="shared" ref="H38:I38" si="35">H30/H10</f>
        <v>1.9142234268206457</v>
      </c>
      <c r="I38" s="33">
        <f t="shared" si="35"/>
        <v>2.7020513712025731</v>
      </c>
    </row>
    <row r="39" spans="1:9" s="18" customFormat="1" ht="15" customHeight="1" outlineLevel="1" x14ac:dyDescent="0.2">
      <c r="A39" s="15"/>
      <c r="B39" s="34" t="s">
        <v>39</v>
      </c>
      <c r="C39" s="35"/>
      <c r="D39" s="35"/>
      <c r="E39" s="35"/>
      <c r="F39" s="34" t="s">
        <v>33</v>
      </c>
      <c r="G39" s="35"/>
      <c r="H39" s="35"/>
      <c r="I39" s="35"/>
    </row>
    <row r="40" spans="1:9" s="18" customFormat="1" ht="15" customHeight="1" outlineLevel="1" x14ac:dyDescent="0.2">
      <c r="A40" s="15"/>
      <c r="B40" s="34" t="s">
        <v>31</v>
      </c>
      <c r="C40" s="35"/>
      <c r="D40" s="35"/>
      <c r="E40" s="35"/>
      <c r="F40" s="34" t="s">
        <v>32</v>
      </c>
      <c r="G40" s="35"/>
      <c r="H40" s="35"/>
      <c r="I40" s="35"/>
    </row>
    <row r="41" spans="1:9" s="18" customFormat="1" ht="15" customHeight="1" outlineLevel="1" x14ac:dyDescent="0.2">
      <c r="A41" s="15"/>
      <c r="B41" s="15"/>
      <c r="C41" s="15"/>
      <c r="D41" s="15"/>
      <c r="E41" s="15"/>
      <c r="F41" s="15"/>
      <c r="G41" s="15"/>
      <c r="H41" s="15"/>
      <c r="I41" s="15"/>
    </row>
    <row r="42" spans="1:9" s="6" customFormat="1" ht="20.25" customHeight="1" outlineLevel="1" x14ac:dyDescent="0.2">
      <c r="A42" s="4"/>
      <c r="B42" s="7" t="s">
        <v>10</v>
      </c>
      <c r="C42" s="56"/>
      <c r="D42" s="56"/>
      <c r="E42" s="7"/>
      <c r="F42" s="7"/>
      <c r="G42" s="7"/>
      <c r="H42" s="7"/>
      <c r="I42" s="7"/>
    </row>
    <row r="43" spans="1:9" s="6" customFormat="1" ht="15" customHeight="1" outlineLevel="1" x14ac:dyDescent="0.2">
      <c r="A43" s="8"/>
      <c r="B43" s="9"/>
      <c r="C43" s="10">
        <f t="shared" ref="C43:D43" si="36">+C8</f>
        <v>2018</v>
      </c>
      <c r="D43" s="10">
        <f t="shared" si="36"/>
        <v>2017</v>
      </c>
      <c r="E43" s="10">
        <f t="shared" ref="E43" si="37">+E8</f>
        <v>2016</v>
      </c>
      <c r="F43" s="10">
        <f t="shared" ref="F43" si="38">+F8</f>
        <v>2015</v>
      </c>
      <c r="G43" s="10">
        <f t="shared" ref="G43:H43" si="39">+G8</f>
        <v>2014</v>
      </c>
      <c r="H43" s="10">
        <f t="shared" si="39"/>
        <v>2013</v>
      </c>
      <c r="I43" s="10">
        <f t="shared" ref="I43" si="40">+I8</f>
        <v>2012</v>
      </c>
    </row>
    <row r="44" spans="1:9" s="18" customFormat="1" ht="15" customHeight="1" outlineLevel="1" x14ac:dyDescent="0.2">
      <c r="A44" s="15"/>
      <c r="B44" s="15" t="s">
        <v>16</v>
      </c>
      <c r="C44" s="36">
        <v>3083</v>
      </c>
      <c r="D44" s="36">
        <v>3021</v>
      </c>
      <c r="E44" s="36">
        <v>3667</v>
      </c>
      <c r="F44" s="36">
        <v>3032</v>
      </c>
      <c r="G44" s="36">
        <v>3053</v>
      </c>
      <c r="H44" s="36">
        <v>3170</v>
      </c>
      <c r="I44" s="36">
        <v>3311</v>
      </c>
    </row>
    <row r="45" spans="1:9" s="18" customFormat="1" ht="15" customHeight="1" outlineLevel="1" x14ac:dyDescent="0.2">
      <c r="A45" s="15"/>
      <c r="B45" s="30" t="s">
        <v>11</v>
      </c>
      <c r="C45" s="36">
        <f>87-315+3.8-1.7+2.6</f>
        <v>-223.29999999999998</v>
      </c>
      <c r="D45" s="38">
        <v>7.5</v>
      </c>
      <c r="E45" s="38">
        <v>435</v>
      </c>
      <c r="F45" s="38">
        <v>0</v>
      </c>
      <c r="G45" s="38">
        <v>0</v>
      </c>
      <c r="H45" s="46">
        <v>0</v>
      </c>
      <c r="I45" s="39">
        <v>10.707000000000001</v>
      </c>
    </row>
    <row r="46" spans="1:9" s="18" customFormat="1" ht="15" customHeight="1" outlineLevel="1" x14ac:dyDescent="0.2">
      <c r="A46" s="15"/>
      <c r="B46" s="40" t="s">
        <v>12</v>
      </c>
      <c r="C46" s="41">
        <v>66.7</v>
      </c>
      <c r="D46" s="41">
        <v>85.850413000000003</v>
      </c>
      <c r="E46" s="41">
        <v>71.8</v>
      </c>
      <c r="F46" s="41">
        <v>61.3</v>
      </c>
      <c r="G46" s="41">
        <v>66.304000000000002</v>
      </c>
      <c r="H46" s="41">
        <v>81.7</v>
      </c>
      <c r="I46" s="41">
        <v>87.546999999999997</v>
      </c>
    </row>
    <row r="47" spans="1:9" s="18" customFormat="1" ht="15" customHeight="1" outlineLevel="1" x14ac:dyDescent="0.2">
      <c r="A47" s="15"/>
      <c r="B47" s="15"/>
      <c r="C47" s="15"/>
      <c r="D47" s="15"/>
      <c r="E47" s="15"/>
      <c r="F47" s="15"/>
      <c r="G47" s="15"/>
      <c r="H47" s="15"/>
      <c r="I47" s="15"/>
    </row>
    <row r="48" spans="1:9" s="6" customFormat="1" ht="20.25" customHeight="1" x14ac:dyDescent="0.2">
      <c r="A48" s="4"/>
      <c r="B48" s="7" t="s">
        <v>13</v>
      </c>
      <c r="C48" s="56"/>
      <c r="D48" s="56"/>
      <c r="E48" s="7"/>
      <c r="F48" s="7"/>
      <c r="G48" s="7"/>
      <c r="H48" s="7"/>
      <c r="I48" s="7"/>
    </row>
    <row r="49" spans="1:9" s="6" customFormat="1" ht="15" customHeight="1" x14ac:dyDescent="0.2">
      <c r="A49" s="8"/>
      <c r="B49" s="9" t="s">
        <v>0</v>
      </c>
      <c r="C49" s="10">
        <f t="shared" ref="C49:D49" si="41">C8</f>
        <v>2018</v>
      </c>
      <c r="D49" s="10">
        <f t="shared" si="41"/>
        <v>2017</v>
      </c>
      <c r="E49" s="10">
        <f t="shared" ref="E49" si="42">E8</f>
        <v>2016</v>
      </c>
      <c r="F49" s="10">
        <f t="shared" ref="F49" si="43">F8</f>
        <v>2015</v>
      </c>
      <c r="G49" s="10">
        <f t="shared" ref="G49:H49" si="44">G8</f>
        <v>2014</v>
      </c>
      <c r="H49" s="10">
        <f t="shared" si="44"/>
        <v>2013</v>
      </c>
      <c r="I49" s="10">
        <f t="shared" ref="I49" si="45">I8</f>
        <v>2012</v>
      </c>
    </row>
    <row r="50" spans="1:9" s="18" customFormat="1" ht="15" customHeight="1" x14ac:dyDescent="0.2">
      <c r="A50" s="15"/>
      <c r="B50" s="28" t="s">
        <v>14</v>
      </c>
      <c r="C50" s="37">
        <v>9828</v>
      </c>
      <c r="D50" s="37">
        <v>10282</v>
      </c>
      <c r="E50" s="37">
        <v>10110</v>
      </c>
      <c r="F50" s="37">
        <v>9368</v>
      </c>
      <c r="G50" s="17">
        <v>9560</v>
      </c>
      <c r="H50" s="17">
        <v>9737</v>
      </c>
      <c r="I50" s="17">
        <v>9833</v>
      </c>
    </row>
    <row r="51" spans="1:9" s="18" customFormat="1" ht="15" customHeight="1" x14ac:dyDescent="0.2">
      <c r="A51" s="15"/>
      <c r="B51" s="28" t="s">
        <v>34</v>
      </c>
      <c r="C51" s="37">
        <v>4921</v>
      </c>
      <c r="D51" s="37">
        <v>4948</v>
      </c>
      <c r="E51" s="37">
        <v>4420</v>
      </c>
      <c r="F51" s="37">
        <v>3748.9</v>
      </c>
      <c r="G51" s="37">
        <v>3495</v>
      </c>
      <c r="H51" s="37">
        <v>3736</v>
      </c>
      <c r="I51" s="37">
        <v>3580</v>
      </c>
    </row>
    <row r="52" spans="1:9" s="18" customFormat="1" ht="15" customHeight="1" x14ac:dyDescent="0.2">
      <c r="A52" s="15"/>
      <c r="B52" s="42" t="s">
        <v>15</v>
      </c>
      <c r="C52" s="48">
        <v>9953</v>
      </c>
      <c r="D52" s="48">
        <v>9335</v>
      </c>
      <c r="E52" s="48">
        <v>4462</v>
      </c>
      <c r="F52" s="48">
        <v>3812.8</v>
      </c>
      <c r="G52" s="43">
        <v>3259</v>
      </c>
      <c r="H52" s="43">
        <v>3234</v>
      </c>
      <c r="I52" s="43">
        <v>3490</v>
      </c>
    </row>
    <row r="53" spans="1:9" s="18" customFormat="1" ht="15" customHeight="1" x14ac:dyDescent="0.2">
      <c r="A53" s="15"/>
      <c r="B53" s="44"/>
      <c r="C53" s="44"/>
      <c r="D53" s="44"/>
      <c r="E53" s="44"/>
      <c r="F53" s="44"/>
      <c r="G53" s="44"/>
      <c r="H53" s="44"/>
      <c r="I53" s="44"/>
    </row>
    <row r="54" spans="1:9" x14ac:dyDescent="0.2">
      <c r="B54" s="13"/>
      <c r="C54" s="13"/>
      <c r="D54" s="13"/>
      <c r="E54" s="13"/>
      <c r="F54" s="13"/>
      <c r="G54" s="13"/>
      <c r="H54" s="13"/>
      <c r="I54" s="13"/>
    </row>
    <row r="55" spans="1:9" x14ac:dyDescent="0.2">
      <c r="A55" s="2"/>
    </row>
    <row r="56" spans="1:9" x14ac:dyDescent="0.2">
      <c r="A56" s="2"/>
    </row>
    <row r="57" spans="1:9" x14ac:dyDescent="0.2">
      <c r="A57" s="2"/>
    </row>
    <row r="58" spans="1:9" x14ac:dyDescent="0.2">
      <c r="A58" s="2"/>
    </row>
    <row r="59" spans="1:9" x14ac:dyDescent="0.2">
      <c r="A59" s="2"/>
    </row>
    <row r="60" spans="1:9" x14ac:dyDescent="0.2">
      <c r="A60" s="2"/>
    </row>
    <row r="61" spans="1:9" x14ac:dyDescent="0.2">
      <c r="A61" s="2"/>
    </row>
    <row r="62" spans="1:9" x14ac:dyDescent="0.2">
      <c r="A62" s="2"/>
    </row>
    <row r="63" spans="1:9" x14ac:dyDescent="0.2">
      <c r="A63" s="2"/>
    </row>
    <row r="64" spans="1:9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2"/>
    </row>
    <row r="395" spans="1:1" x14ac:dyDescent="0.2">
      <c r="A395" s="2"/>
    </row>
    <row r="396" spans="1:1" x14ac:dyDescent="0.2">
      <c r="A396" s="2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2"/>
    </row>
    <row r="401" spans="1:1" x14ac:dyDescent="0.2">
      <c r="A401" s="2"/>
    </row>
    <row r="402" spans="1:1" x14ac:dyDescent="0.2">
      <c r="A402" s="2"/>
    </row>
    <row r="403" spans="1:1" x14ac:dyDescent="0.2">
      <c r="A403" s="2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2"/>
    </row>
    <row r="408" spans="1:1" x14ac:dyDescent="0.2">
      <c r="A408" s="2"/>
    </row>
    <row r="409" spans="1:1" x14ac:dyDescent="0.2">
      <c r="A409" s="2"/>
    </row>
    <row r="410" spans="1:1" x14ac:dyDescent="0.2">
      <c r="A410" s="2"/>
    </row>
    <row r="411" spans="1:1" x14ac:dyDescent="0.2">
      <c r="A411" s="2"/>
    </row>
    <row r="412" spans="1:1" x14ac:dyDescent="0.2">
      <c r="A412" s="2"/>
    </row>
    <row r="413" spans="1:1" x14ac:dyDescent="0.2">
      <c r="A413" s="2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2"/>
    </row>
    <row r="418" spans="1:1" x14ac:dyDescent="0.2">
      <c r="A418" s="2"/>
    </row>
    <row r="419" spans="1:1" x14ac:dyDescent="0.2">
      <c r="A419" s="2"/>
    </row>
    <row r="420" spans="1:1" x14ac:dyDescent="0.2">
      <c r="A420" s="2"/>
    </row>
    <row r="421" spans="1:1" x14ac:dyDescent="0.2">
      <c r="A421" s="2"/>
    </row>
    <row r="422" spans="1:1" x14ac:dyDescent="0.2">
      <c r="A422" s="2"/>
    </row>
    <row r="423" spans="1:1" x14ac:dyDescent="0.2">
      <c r="A423" s="2"/>
    </row>
    <row r="424" spans="1:1" x14ac:dyDescent="0.2">
      <c r="A424" s="2"/>
    </row>
    <row r="425" spans="1:1" x14ac:dyDescent="0.2">
      <c r="A425" s="2"/>
    </row>
    <row r="426" spans="1:1" x14ac:dyDescent="0.2">
      <c r="A426" s="2"/>
    </row>
    <row r="427" spans="1:1" x14ac:dyDescent="0.2">
      <c r="A427" s="2"/>
    </row>
    <row r="428" spans="1:1" x14ac:dyDescent="0.2">
      <c r="A428" s="2"/>
    </row>
    <row r="429" spans="1:1" x14ac:dyDescent="0.2">
      <c r="A429" s="2"/>
    </row>
    <row r="430" spans="1:1" x14ac:dyDescent="0.2">
      <c r="A430" s="2"/>
    </row>
  </sheetData>
  <customSheetViews>
    <customSheetView guid="{5ED848AF-EDB2-4F08-844D-F3D27B057563}" showPageBreaks="1" fitToPage="1" printArea="1">
      <selection activeCell="J7" sqref="J7"/>
      <pageMargins left="0.78740157480314965" right="0.78740157480314965" top="0.98425196850393704" bottom="0.98425196850393704" header="0.51181102362204722" footer="0.51181102362204722"/>
      <pageSetup paperSize="9" scale="53" orientation="landscape" r:id="rId1"/>
      <headerFooter alignWithMargins="0"/>
    </customSheetView>
  </customSheetViews>
  <phoneticPr fontId="3" type="noConversion"/>
  <pageMargins left="0.25" right="0.25" top="0.75" bottom="0.75" header="0.3" footer="0.3"/>
  <pageSetup paperSize="9" scale="97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Highlights</vt:lpstr>
      <vt:lpstr>Highlights!Area_stampa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Pettinari</dc:creator>
  <cp:lastModifiedBy>Valeria</cp:lastModifiedBy>
  <cp:lastPrinted>2019-01-28T13:44:11Z</cp:lastPrinted>
  <dcterms:created xsi:type="dcterms:W3CDTF">2007-11-23T14:47:19Z</dcterms:created>
  <dcterms:modified xsi:type="dcterms:W3CDTF">2020-01-03T08:53:04Z</dcterms:modified>
</cp:coreProperties>
</file>