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ementir.sharepoint.com/sites/Inverel/InvRel/SITO_WEB/0. CEMENTIR - Contenuti sito/5. Investors/"/>
    </mc:Choice>
  </mc:AlternateContent>
  <xr:revisionPtr revIDLastSave="32" documentId="13_ncr:1_{2D446056-DCFB-42AE-87E1-EB58615DA1DB}" xr6:coauthVersionLast="47" xr6:coauthVersionMax="47" xr10:uidLastSave="{4632D6D2-683F-4833-BA61-D5C101B9FD6C}"/>
  <bookViews>
    <workbookView xWindow="-120" yWindow="-120" windowWidth="38640" windowHeight="21120" xr2:uid="{00000000-000D-0000-FFFF-FFFF00000000}"/>
  </bookViews>
  <sheets>
    <sheet name="ENG" sheetId="1" r:id="rId1"/>
  </sheets>
  <definedNames>
    <definedName name="_xlnm.Print_Area" localSheetId="0">ENG!$B$7:$N$52</definedName>
    <definedName name="Z_5ED848AF_EDB2_4F08_844D_F3D27B057563_.wvu.PrintArea" localSheetId="0" hidden="1">ENG!$B$7:$N$54</definedName>
  </definedNames>
  <calcPr calcId="191029"/>
  <customWorkbookViews>
    <customWorkbookView name="Elisa Pettinari - Visualizzazione personale" guid="{5ED848AF-EDB2-4F08-844D-F3D27B057563}" mergeInterval="0" personalView="1" maximized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F49" i="1" l="1"/>
  <c r="E49" i="1"/>
  <c r="D49" i="1"/>
  <c r="C49" i="1"/>
  <c r="F43" i="1"/>
  <c r="E43" i="1"/>
  <c r="D43" i="1"/>
  <c r="C43" i="1"/>
  <c r="C38" i="1"/>
  <c r="C35" i="1"/>
  <c r="D34" i="1"/>
  <c r="C34" i="1"/>
  <c r="D35" i="1"/>
  <c r="F25" i="1"/>
  <c r="F33" i="1" s="1"/>
  <c r="E25" i="1"/>
  <c r="E33" i="1" s="1"/>
  <c r="D25" i="1"/>
  <c r="D33" i="1" s="1"/>
  <c r="C25" i="1"/>
  <c r="C33" i="1" s="1"/>
  <c r="G49" i="1"/>
  <c r="G43" i="1"/>
  <c r="G38" i="1"/>
  <c r="G37" i="1"/>
  <c r="G36" i="1"/>
  <c r="G35" i="1"/>
  <c r="G34" i="1"/>
  <c r="G25" i="1"/>
  <c r="G33" i="1" s="1"/>
  <c r="H45" i="1" l="1"/>
  <c r="I26" i="1" l="1"/>
  <c r="H26" i="1" l="1"/>
  <c r="H18" i="1" l="1"/>
  <c r="I49" i="1" l="1"/>
  <c r="H49" i="1"/>
  <c r="I43" i="1"/>
  <c r="H43" i="1"/>
  <c r="I38" i="1" l="1"/>
  <c r="I37" i="1"/>
  <c r="I36" i="1"/>
  <c r="I34" i="1"/>
  <c r="I35" i="1"/>
  <c r="I25" i="1"/>
  <c r="I33" i="1" s="1"/>
  <c r="I22" i="1"/>
  <c r="I18" i="1"/>
  <c r="I13" i="1"/>
  <c r="I11" i="1"/>
  <c r="J49" i="1"/>
  <c r="J43" i="1"/>
  <c r="J38" i="1"/>
  <c r="J37" i="1"/>
  <c r="J36" i="1"/>
  <c r="J34" i="1"/>
  <c r="J26" i="1"/>
  <c r="J35" i="1" s="1"/>
  <c r="J25" i="1"/>
  <c r="J33" i="1" s="1"/>
  <c r="J22" i="1"/>
  <c r="J18" i="1"/>
  <c r="J16" i="1"/>
  <c r="J13" i="1"/>
  <c r="J11" i="1"/>
  <c r="H22" i="1" l="1"/>
  <c r="H13" i="1"/>
  <c r="H11" i="1"/>
  <c r="H35" i="1" l="1"/>
  <c r="H38" i="1"/>
  <c r="H37" i="1"/>
  <c r="H36" i="1"/>
  <c r="H34" i="1"/>
  <c r="H25" i="1"/>
  <c r="H33" i="1" s="1"/>
  <c r="K34" i="1" l="1"/>
  <c r="K22" i="1" l="1"/>
  <c r="K18" i="1"/>
  <c r="K16" i="1"/>
  <c r="K13" i="1"/>
  <c r="K11" i="1"/>
  <c r="K49" i="1" l="1"/>
  <c r="K43" i="1"/>
  <c r="K38" i="1"/>
  <c r="K37" i="1"/>
  <c r="K36" i="1"/>
  <c r="K26" i="1"/>
  <c r="K35" i="1" s="1"/>
  <c r="K25" i="1"/>
  <c r="K33" i="1" s="1"/>
  <c r="L34" i="1" l="1"/>
  <c r="L26" i="1" l="1"/>
  <c r="L35" i="1" s="1"/>
  <c r="M38" i="1" l="1"/>
  <c r="N38" i="1"/>
  <c r="L38" i="1"/>
  <c r="L22" i="1" l="1"/>
  <c r="L18" i="1"/>
  <c r="L16" i="1"/>
  <c r="L13" i="1"/>
  <c r="L11" i="1"/>
  <c r="M49" i="1"/>
  <c r="M43" i="1"/>
  <c r="M37" i="1"/>
  <c r="M36" i="1"/>
  <c r="M34" i="1"/>
  <c r="M26" i="1"/>
  <c r="M35" i="1" s="1"/>
  <c r="M25" i="1"/>
  <c r="M33" i="1" s="1"/>
  <c r="M22" i="1"/>
  <c r="M18" i="1"/>
  <c r="M16" i="1"/>
  <c r="M13" i="1"/>
  <c r="M11" i="1"/>
  <c r="L49" i="1" l="1"/>
  <c r="L43" i="1"/>
  <c r="L37" i="1"/>
  <c r="L36" i="1"/>
  <c r="L25" i="1"/>
  <c r="L33" i="1" s="1"/>
  <c r="N11" i="1" l="1"/>
  <c r="N13" i="1"/>
  <c r="N16" i="1"/>
  <c r="N18" i="1"/>
  <c r="N22" i="1"/>
  <c r="N37" i="1" l="1"/>
  <c r="N36" i="1"/>
  <c r="N34" i="1"/>
  <c r="N26" i="1"/>
  <c r="N35" i="1" s="1"/>
  <c r="N43" i="1" l="1"/>
  <c r="N25" i="1"/>
  <c r="N33" i="1" s="1"/>
  <c r="N49" i="1"/>
</calcChain>
</file>

<file path=xl/sharedStrings.xml><?xml version="1.0" encoding="utf-8"?>
<sst xmlns="http://schemas.openxmlformats.org/spreadsheetml/2006/main" count="42" uniqueCount="41">
  <si>
    <t>('000)</t>
  </si>
  <si>
    <t>(Euro '000)</t>
  </si>
  <si>
    <t>Economic highlights</t>
  </si>
  <si>
    <t>EBITDA</t>
  </si>
  <si>
    <t>EBIT</t>
  </si>
  <si>
    <t>Income taxes</t>
  </si>
  <si>
    <t>Financial highlights</t>
  </si>
  <si>
    <t>EBITDA Margin %</t>
  </si>
  <si>
    <t>EBIT Margin %</t>
  </si>
  <si>
    <t>Profit before taxes</t>
  </si>
  <si>
    <t xml:space="preserve">Employees and investments </t>
  </si>
  <si>
    <t>Acquisitions (Eur million)</t>
  </si>
  <si>
    <t>Investments (Eur million)</t>
  </si>
  <si>
    <t>Volumes sold</t>
  </si>
  <si>
    <t>Grey and white cement (t)</t>
  </si>
  <si>
    <t>Aggregates (t)</t>
  </si>
  <si>
    <t>Number of employees (at 31 Dec.)</t>
  </si>
  <si>
    <t>Profitability and financial structure ratios</t>
  </si>
  <si>
    <t>Return on equity (a)</t>
  </si>
  <si>
    <t>Return on capital employed (b)</t>
  </si>
  <si>
    <t>Equity ratio (c)</t>
  </si>
  <si>
    <t>Net gearing ratio (d)</t>
  </si>
  <si>
    <t>Financial income (expense)</t>
  </si>
  <si>
    <t>Net capital employed</t>
  </si>
  <si>
    <t>Total assets</t>
  </si>
  <si>
    <t>Total equity</t>
  </si>
  <si>
    <t>Group shareholders' equity</t>
  </si>
  <si>
    <t>Net financial debt</t>
  </si>
  <si>
    <t>Net financial debt / EBITDA</t>
  </si>
  <si>
    <t>Revenue from sales and services</t>
  </si>
  <si>
    <t>Profit for the period margin %</t>
  </si>
  <si>
    <t>(b) EBIT / Net capital employed</t>
  </si>
  <si>
    <t>(d) Net financial debt / Total equity</t>
  </si>
  <si>
    <t>(c) Total equity / Total assets</t>
  </si>
  <si>
    <r>
      <t>Ready-mixed concrete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</si>
  <si>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Profit for the year</t>
  </si>
  <si>
    <t xml:space="preserve">Group profit </t>
  </si>
  <si>
    <t>Group profit margin %</t>
  </si>
  <si>
    <t>Profit from continuing operations</t>
  </si>
  <si>
    <t>(a) Profit from continuing operations/ Total equity</t>
  </si>
  <si>
    <t>Loss from discontinued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</si>
</sst>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0.0%"/>
    <numFmt numFmtId="166" formatCode="#,##0;\(#,##0\)"/>
    <numFmt numFmtId="167" formatCode="0.0&quot;x&quot;;0.0&quot;x&quot;"/>
    <numFmt numFmtId="168" formatCode="0.0"/>
    <numFmt numFmtId="169" formatCode="_-* #,##0.0_-;\-* #,##0.0_-;_-* &quot;-&quot;??_-;_-@_-"/>
    <numFmt numFmtId="170" formatCode="0.0&quot;x&quot;;\-0.0&quot;x&quot;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10"/>
      <color indexed="18"/>
      <name val="Arial"/>
      <family val="2"/>
    </font>
    <font>
      <sz val="10"/>
      <color indexed="18"/>
      <name val="Verdana"/>
      <family val="2"/>
    </font>
    <font>
      <sz val="10"/>
      <color indexed="62"/>
      <name val="Arial"/>
      <family val="2"/>
    </font>
    <font>
      <b/>
      <sz val="10"/>
      <color indexed="61"/>
      <name val="Arial"/>
      <family val="2"/>
    </font>
    <font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63"/>
      <name val="Verdana"/>
      <family val="2"/>
    </font>
    <font>
      <sz val="10"/>
      <name val="Verdana"/>
      <family val="2"/>
    </font>
    <font>
      <i/>
      <sz val="10"/>
      <name val="Arial"/>
      <family val="2"/>
    </font>
    <font>
      <i/>
      <sz val="10"/>
      <name val="Verdana"/>
      <family val="2"/>
    </font>
    <font>
      <vertAlign val="superscript"/>
      <sz val="10"/>
      <name val="Arial"/>
      <family val="2"/>
    </font>
    <font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/>
      <top/>
      <bottom style="thin">
        <color rgb="FF990033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5" fillId="4" borderId="0" xfId="0" applyFont="1" applyFill="1"/>
    <xf numFmtId="0" fontId="8" fillId="4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2" fillId="2" borderId="0" xfId="2" applyNumberForma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left" vertical="center"/>
    </xf>
    <xf numFmtId="165" fontId="13" fillId="2" borderId="0" xfId="3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165" fontId="13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66" fontId="2" fillId="2" borderId="0" xfId="0" applyNumberFormat="1" applyFont="1" applyFill="1" applyAlignment="1">
      <alignment vertical="center" wrapText="1"/>
    </xf>
    <xf numFmtId="165" fontId="13" fillId="2" borderId="2" xfId="3" applyNumberFormat="1" applyFont="1" applyFill="1" applyBorder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165" fontId="2" fillId="2" borderId="0" xfId="3" applyNumberFormat="1" applyFill="1" applyAlignment="1">
      <alignment vertical="center"/>
    </xf>
    <xf numFmtId="165" fontId="2" fillId="4" borderId="0" xfId="3" applyNumberFormat="1" applyFill="1" applyAlignment="1">
      <alignment vertical="center"/>
    </xf>
    <xf numFmtId="167" fontId="2" fillId="2" borderId="2" xfId="3" applyNumberForma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7" fontId="2" fillId="2" borderId="0" xfId="3" applyNumberFormat="1" applyFill="1" applyAlignment="1">
      <alignment vertical="center" wrapText="1"/>
    </xf>
    <xf numFmtId="3" fontId="2" fillId="4" borderId="0" xfId="0" applyNumberFormat="1" applyFont="1" applyFill="1" applyAlignment="1">
      <alignment vertical="center"/>
    </xf>
    <xf numFmtId="164" fontId="2" fillId="4" borderId="0" xfId="2" applyNumberFormat="1" applyFill="1" applyAlignment="1">
      <alignment horizontal="right" vertical="center"/>
    </xf>
    <xf numFmtId="169" fontId="2" fillId="4" borderId="0" xfId="1" applyNumberFormat="1" applyFill="1" applyAlignment="1">
      <alignment vertical="center"/>
    </xf>
    <xf numFmtId="168" fontId="2" fillId="4" borderId="0" xfId="0" applyNumberFormat="1" applyFont="1" applyFill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168" fontId="2" fillId="4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2" applyNumberFormat="1" applyFill="1" applyBorder="1" applyAlignment="1">
      <alignment horizontal="right" vertical="center"/>
    </xf>
    <xf numFmtId="0" fontId="12" fillId="4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43" fontId="2" fillId="4" borderId="0" xfId="1" applyFill="1" applyAlignment="1">
      <alignment horizontal="right" vertical="center"/>
    </xf>
    <xf numFmtId="166" fontId="2" fillId="4" borderId="2" xfId="0" applyNumberFormat="1" applyFont="1" applyFill="1" applyBorder="1" applyAlignment="1">
      <alignment vertical="center" wrapText="1"/>
    </xf>
    <xf numFmtId="164" fontId="2" fillId="4" borderId="1" xfId="2" applyNumberFormat="1" applyFill="1" applyBorder="1" applyAlignment="1">
      <alignment horizontal="right" vertical="center"/>
    </xf>
    <xf numFmtId="0" fontId="7" fillId="4" borderId="0" xfId="0" applyFont="1" applyFill="1" applyAlignment="1">
      <alignment vertical="center"/>
    </xf>
    <xf numFmtId="10" fontId="2" fillId="2" borderId="0" xfId="3" applyNumberFormat="1" applyFill="1" applyAlignment="1">
      <alignment vertical="center"/>
    </xf>
    <xf numFmtId="165" fontId="13" fillId="4" borderId="2" xfId="3" applyNumberFormat="1" applyFont="1" applyFill="1" applyBorder="1" applyAlignment="1">
      <alignment vertical="center"/>
    </xf>
    <xf numFmtId="165" fontId="13" fillId="4" borderId="0" xfId="3" applyNumberFormat="1" applyFont="1" applyFill="1" applyAlignment="1">
      <alignment horizontal="right" vertical="center"/>
    </xf>
    <xf numFmtId="165" fontId="13" fillId="4" borderId="0" xfId="3" applyNumberFormat="1" applyFont="1" applyFill="1" applyAlignment="1">
      <alignment vertical="center"/>
    </xf>
    <xf numFmtId="166" fontId="2" fillId="4" borderId="0" xfId="0" applyNumberFormat="1" applyFont="1" applyFill="1" applyAlignment="1">
      <alignment vertical="center" wrapText="1"/>
    </xf>
    <xf numFmtId="167" fontId="2" fillId="4" borderId="2" xfId="3" applyNumberForma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170" fontId="2" fillId="4" borderId="2" xfId="3" applyNumberFormat="1" applyFill="1" applyBorder="1" applyAlignment="1">
      <alignment vertical="center" wrapText="1"/>
    </xf>
  </cellXfs>
  <cellStyles count="7">
    <cellStyle name="Comma" xfId="1" builtinId="3"/>
    <cellStyle name="Comma [0]" xfId="2" builtinId="6"/>
    <cellStyle name="Migliaia 2" xfId="4" xr:uid="{00000000-0005-0000-0000-000002000000}"/>
    <cellStyle name="Normal" xfId="0" builtinId="0"/>
    <cellStyle name="Normale 2" xfId="5" xr:uid="{00000000-0005-0000-0000-000004000000}"/>
    <cellStyle name="Percent" xfId="3" builtinId="5"/>
    <cellStyle name="Percentuale 2" xfId="6" xr:uid="{00000000-0005-0000-0000-000006000000}"/>
  </cellStyles>
  <dxfs count="0"/>
  <tableStyles count="0" defaultTableStyle="TableStyleMedium9" defaultPivotStyle="PivotStyleLight16"/>
  <colors>
    <mruColors>
      <color rgb="FF990033"/>
      <color rgb="FFBFBFB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123825</xdr:rowOff>
    </xdr:from>
    <xdr:to>
      <xdr:col>1</xdr:col>
      <xdr:colOff>457200</xdr:colOff>
      <xdr:row>3</xdr:row>
      <xdr:rowOff>85725</xdr:rowOff>
    </xdr:to>
    <xdr:pic>
      <xdr:nvPicPr>
        <xdr:cNvPr id="5891" name="Picture 10">
          <a:extLst>
            <a:ext uri="{FF2B5EF4-FFF2-40B4-BE49-F238E27FC236}">
              <a16:creationId xmlns:a16="http://schemas.microsoft.com/office/drawing/2014/main" id="{00000000-0008-0000-0100-000003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000" y="123825"/>
          <a:ext cx="431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Q430"/>
  <sheetViews>
    <sheetView tabSelected="1" zoomScaleNormal="100" zoomScaleSheetLayoutView="90" workbookViewId="0">
      <selection activeCell="C46" sqref="C46"/>
    </sheetView>
  </sheetViews>
  <sheetFormatPr defaultColWidth="9.140625" defaultRowHeight="12.75" outlineLevelRow="1" x14ac:dyDescent="0.2"/>
  <cols>
    <col min="1" max="1" width="3.28515625" style="1" customWidth="1"/>
    <col min="2" max="2" width="34.7109375" style="2" customWidth="1"/>
    <col min="3" max="14" width="9.85546875" style="2" customWidth="1"/>
    <col min="15" max="43" width="9.140625" style="58"/>
    <col min="44" max="16384" width="9.140625" style="3"/>
  </cols>
  <sheetData>
    <row r="1" spans="1:43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43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43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43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43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43" s="6" customFormat="1" ht="21" customHeight="1" x14ac:dyDescent="0.2">
      <c r="A6" s="4"/>
      <c r="B6" s="5"/>
      <c r="C6" s="57"/>
      <c r="D6" s="57"/>
      <c r="E6" s="57"/>
      <c r="F6" s="57"/>
      <c r="G6" s="57"/>
      <c r="H6" s="57"/>
      <c r="I6" s="57"/>
      <c r="J6" s="57"/>
      <c r="K6" s="5"/>
      <c r="L6" s="5"/>
      <c r="M6" s="5"/>
      <c r="N6" s="5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</row>
    <row r="7" spans="1:43" s="6" customFormat="1" ht="20.25" customHeight="1" x14ac:dyDescent="0.2">
      <c r="A7" s="4"/>
      <c r="B7" s="7" t="s">
        <v>2</v>
      </c>
      <c r="C7" s="14"/>
      <c r="D7" s="14"/>
      <c r="E7" s="14"/>
      <c r="F7" s="14"/>
      <c r="G7" s="14"/>
      <c r="H7" s="14"/>
      <c r="I7" s="7"/>
      <c r="J7" s="7"/>
      <c r="K7" s="7"/>
      <c r="L7" s="7"/>
      <c r="M7" s="7"/>
      <c r="N7" s="7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43" s="6" customFormat="1" ht="15" customHeight="1" x14ac:dyDescent="0.2">
      <c r="A8" s="8"/>
      <c r="B8" s="9" t="s">
        <v>1</v>
      </c>
      <c r="C8" s="10">
        <v>2023</v>
      </c>
      <c r="D8" s="10">
        <v>2022</v>
      </c>
      <c r="E8" s="10">
        <v>2021</v>
      </c>
      <c r="F8" s="10">
        <v>2020</v>
      </c>
      <c r="G8" s="10">
        <v>2019</v>
      </c>
      <c r="H8" s="10">
        <v>2018</v>
      </c>
      <c r="I8" s="10">
        <v>2017</v>
      </c>
      <c r="J8" s="10">
        <v>2016</v>
      </c>
      <c r="K8" s="10">
        <v>2015</v>
      </c>
      <c r="L8" s="10">
        <v>2014</v>
      </c>
      <c r="M8" s="10">
        <v>2013</v>
      </c>
      <c r="N8" s="10">
        <v>2012</v>
      </c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3" s="18" customFormat="1" ht="15" customHeight="1" x14ac:dyDescent="0.2">
      <c r="A9" s="15"/>
      <c r="B9" s="15" t="s">
        <v>29</v>
      </c>
      <c r="C9" s="36">
        <v>1694247</v>
      </c>
      <c r="D9" s="36">
        <v>1723103</v>
      </c>
      <c r="E9" s="36">
        <v>1359976</v>
      </c>
      <c r="F9" s="36">
        <v>1224793</v>
      </c>
      <c r="G9" s="36">
        <v>1211828</v>
      </c>
      <c r="H9" s="36">
        <v>1196186</v>
      </c>
      <c r="I9" s="36">
        <v>1140006</v>
      </c>
      <c r="J9" s="36">
        <v>1027578</v>
      </c>
      <c r="K9" s="36">
        <v>969040</v>
      </c>
      <c r="L9" s="16">
        <v>948013</v>
      </c>
      <c r="M9" s="16">
        <v>988614</v>
      </c>
      <c r="N9" s="16">
        <v>976193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</row>
    <row r="10" spans="1:43" s="18" customFormat="1" ht="15" customHeight="1" x14ac:dyDescent="0.2">
      <c r="A10" s="15"/>
      <c r="B10" s="15" t="s">
        <v>3</v>
      </c>
      <c r="C10" s="36">
        <v>411122</v>
      </c>
      <c r="D10" s="36">
        <v>335250</v>
      </c>
      <c r="E10" s="36">
        <v>310952</v>
      </c>
      <c r="F10" s="36">
        <v>263740</v>
      </c>
      <c r="G10" s="36">
        <v>263794</v>
      </c>
      <c r="H10" s="36">
        <v>238504</v>
      </c>
      <c r="I10" s="36">
        <v>222697</v>
      </c>
      <c r="J10" s="36">
        <v>197826</v>
      </c>
      <c r="K10" s="36">
        <v>194036</v>
      </c>
      <c r="L10" s="16">
        <v>192432</v>
      </c>
      <c r="M10" s="16">
        <v>169720</v>
      </c>
      <c r="N10" s="16">
        <v>138054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</row>
    <row r="11" spans="1:43" s="22" customFormat="1" ht="15" customHeight="1" x14ac:dyDescent="0.2">
      <c r="A11" s="19"/>
      <c r="B11" s="20" t="s">
        <v>7</v>
      </c>
      <c r="C11" s="52">
        <v>0.2426576526327035</v>
      </c>
      <c r="D11" s="52">
        <v>0.19456178765865997</v>
      </c>
      <c r="E11" s="52">
        <v>0.22864521138608329</v>
      </c>
      <c r="F11" s="52">
        <v>0.21533434629361858</v>
      </c>
      <c r="G11" s="52">
        <v>0.21768270744693141</v>
      </c>
      <c r="H11" s="52">
        <f t="shared" ref="H11:J11" si="0">H10/H9</f>
        <v>0.19938705184645197</v>
      </c>
      <c r="I11" s="52">
        <f t="shared" ref="I11" si="1">I10/I9</f>
        <v>0.19534721747078523</v>
      </c>
      <c r="J11" s="52">
        <f t="shared" si="0"/>
        <v>0.19251677244939069</v>
      </c>
      <c r="K11" s="52">
        <f t="shared" ref="K11" si="2">K10/K9</f>
        <v>0.20023528440518451</v>
      </c>
      <c r="L11" s="21">
        <f t="shared" ref="L11:N11" si="3">L10/L9</f>
        <v>0.20298455822863187</v>
      </c>
      <c r="M11" s="21">
        <f t="shared" si="3"/>
        <v>0.17167468799753999</v>
      </c>
      <c r="N11" s="21">
        <f t="shared" si="3"/>
        <v>0.1414208051071868</v>
      </c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s="18" customFormat="1" ht="15" customHeight="1" x14ac:dyDescent="0.2">
      <c r="A12" s="15"/>
      <c r="B12" s="15" t="s">
        <v>4</v>
      </c>
      <c r="C12" s="36">
        <v>278329</v>
      </c>
      <c r="D12" s="36">
        <v>204422</v>
      </c>
      <c r="E12" s="36">
        <v>197783</v>
      </c>
      <c r="F12" s="36">
        <v>157173</v>
      </c>
      <c r="G12" s="36">
        <v>151743</v>
      </c>
      <c r="H12" s="36">
        <v>153213</v>
      </c>
      <c r="I12" s="36">
        <v>140565</v>
      </c>
      <c r="J12" s="36">
        <v>94659</v>
      </c>
      <c r="K12" s="36">
        <v>97645</v>
      </c>
      <c r="L12" s="16">
        <v>104085</v>
      </c>
      <c r="M12" s="16">
        <v>76684</v>
      </c>
      <c r="N12" s="16">
        <v>48230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</row>
    <row r="13" spans="1:43" s="22" customFormat="1" ht="15" customHeight="1" x14ac:dyDescent="0.2">
      <c r="A13" s="19"/>
      <c r="B13" s="20" t="s">
        <v>8</v>
      </c>
      <c r="C13" s="53">
        <v>0.16427888023410991</v>
      </c>
      <c r="D13" s="53">
        <v>0.11863597242881012</v>
      </c>
      <c r="E13" s="53">
        <v>0.14543124290428655</v>
      </c>
      <c r="F13" s="53">
        <v>0.12832617430047363</v>
      </c>
      <c r="G13" s="53">
        <v>0.12521826529837568</v>
      </c>
      <c r="H13" s="53">
        <f t="shared" ref="H13:J13" si="4">H12/H9</f>
        <v>0.12808459553948967</v>
      </c>
      <c r="I13" s="53">
        <f t="shared" ref="I13" si="5">I12/I9</f>
        <v>0.1233019826211441</v>
      </c>
      <c r="J13" s="53">
        <f t="shared" si="4"/>
        <v>9.211855450389167E-2</v>
      </c>
      <c r="K13" s="53">
        <f t="shared" ref="K13:N13" si="6">K12/K9</f>
        <v>0.10076467431684967</v>
      </c>
      <c r="L13" s="23">
        <f t="shared" si="6"/>
        <v>0.10979279820002469</v>
      </c>
      <c r="M13" s="23">
        <f t="shared" si="6"/>
        <v>7.7567179910460499E-2</v>
      </c>
      <c r="N13" s="23">
        <f t="shared" si="6"/>
        <v>4.9406213730276698E-2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s="22" customFormat="1" ht="15" customHeight="1" x14ac:dyDescent="0.2">
      <c r="A14" s="19"/>
      <c r="B14" s="24" t="s">
        <v>22</v>
      </c>
      <c r="C14" s="54">
        <v>12381</v>
      </c>
      <c r="D14" s="54">
        <v>32012</v>
      </c>
      <c r="E14" s="54">
        <v>-25797</v>
      </c>
      <c r="F14" s="54">
        <v>-14615</v>
      </c>
      <c r="G14" s="54">
        <v>-25095</v>
      </c>
      <c r="H14" s="54">
        <v>31422</v>
      </c>
      <c r="I14" s="54">
        <v>-13912</v>
      </c>
      <c r="J14" s="54">
        <v>23936</v>
      </c>
      <c r="K14" s="54">
        <v>3998</v>
      </c>
      <c r="L14" s="25">
        <v>-4602</v>
      </c>
      <c r="M14" s="25">
        <v>-13530</v>
      </c>
      <c r="N14" s="25">
        <v>-19614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s="18" customFormat="1" ht="15" customHeight="1" x14ac:dyDescent="0.2">
      <c r="A15" s="15"/>
      <c r="B15" s="15" t="s">
        <v>9</v>
      </c>
      <c r="C15" s="36">
        <v>290710</v>
      </c>
      <c r="D15" s="36">
        <v>236434</v>
      </c>
      <c r="E15" s="36">
        <v>171986</v>
      </c>
      <c r="F15" s="36">
        <v>142558</v>
      </c>
      <c r="G15" s="36">
        <v>126648</v>
      </c>
      <c r="H15" s="36">
        <v>184635</v>
      </c>
      <c r="I15" s="36">
        <v>126653</v>
      </c>
      <c r="J15" s="36">
        <v>118595</v>
      </c>
      <c r="K15" s="36">
        <v>101643</v>
      </c>
      <c r="L15" s="16">
        <v>99483</v>
      </c>
      <c r="M15" s="16">
        <v>63154</v>
      </c>
      <c r="N15" s="16">
        <v>28616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1:43" s="18" customFormat="1" ht="15" customHeight="1" x14ac:dyDescent="0.2">
      <c r="A16" s="15"/>
      <c r="B16" s="15" t="s">
        <v>5</v>
      </c>
      <c r="C16" s="54">
        <v>-75218</v>
      </c>
      <c r="D16" s="54">
        <v>-54877</v>
      </c>
      <c r="E16" s="54">
        <v>-48992</v>
      </c>
      <c r="F16" s="54">
        <v>-33195</v>
      </c>
      <c r="G16" s="54">
        <v>-36219</v>
      </c>
      <c r="H16" s="54">
        <v>-35866</v>
      </c>
      <c r="I16" s="54">
        <v>-16393</v>
      </c>
      <c r="J16" s="54">
        <f>+J17-J15</f>
        <v>-33246</v>
      </c>
      <c r="K16" s="54">
        <f>+K17-K15</f>
        <v>-26542</v>
      </c>
      <c r="L16" s="25">
        <f>+L17-L15</f>
        <v>-20758</v>
      </c>
      <c r="M16" s="25">
        <f>+M17-M15</f>
        <v>-14992</v>
      </c>
      <c r="N16" s="25">
        <f>+N17-N15</f>
        <v>-4572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</row>
    <row r="17" spans="1:43" s="18" customFormat="1" ht="15" customHeight="1" x14ac:dyDescent="0.2">
      <c r="A17" s="15"/>
      <c r="B17" s="15" t="s">
        <v>38</v>
      </c>
      <c r="C17" s="36">
        <v>215492</v>
      </c>
      <c r="D17" s="36">
        <v>181557</v>
      </c>
      <c r="E17" s="36">
        <v>122995</v>
      </c>
      <c r="F17" s="36">
        <v>109363</v>
      </c>
      <c r="G17" s="36">
        <v>90429</v>
      </c>
      <c r="H17" s="36">
        <v>148769</v>
      </c>
      <c r="I17" s="36">
        <v>110260</v>
      </c>
      <c r="J17" s="36">
        <v>85349</v>
      </c>
      <c r="K17" s="36">
        <v>75101</v>
      </c>
      <c r="L17" s="16">
        <v>78725</v>
      </c>
      <c r="M17" s="16">
        <v>48162</v>
      </c>
      <c r="N17" s="16">
        <v>24044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</row>
    <row r="18" spans="1:43" s="22" customFormat="1" ht="15" customHeight="1" x14ac:dyDescent="0.2">
      <c r="A18" s="19"/>
      <c r="B18" s="19" t="s">
        <v>30</v>
      </c>
      <c r="C18" s="53">
        <v>0.1271904273697991</v>
      </c>
      <c r="D18" s="53">
        <v>0.10536630717954759</v>
      </c>
      <c r="E18" s="53">
        <v>9.0439095984046772E-2</v>
      </c>
      <c r="F18" s="53">
        <v>8.9291006725218058E-2</v>
      </c>
      <c r="G18" s="53">
        <v>7.4621976056007955E-2</v>
      </c>
      <c r="H18" s="53">
        <f>+H17/H9</f>
        <v>0.12436945424875395</v>
      </c>
      <c r="I18" s="53">
        <f t="shared" ref="I18:N18" si="7">+I17/I9</f>
        <v>9.6718789199355087E-2</v>
      </c>
      <c r="J18" s="53">
        <f t="shared" ref="J18" si="8">+J17/J9</f>
        <v>8.3058415030294541E-2</v>
      </c>
      <c r="K18" s="53">
        <f t="shared" si="7"/>
        <v>7.7500412779658218E-2</v>
      </c>
      <c r="L18" s="23">
        <f t="shared" si="7"/>
        <v>8.3042110182033363E-2</v>
      </c>
      <c r="M18" s="23">
        <f t="shared" si="7"/>
        <v>4.8716688211981621E-2</v>
      </c>
      <c r="N18" s="23">
        <f t="shared" si="7"/>
        <v>2.4630375345858862E-2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s="22" customFormat="1" ht="15" customHeight="1" x14ac:dyDescent="0.2">
      <c r="A19" s="19"/>
      <c r="B19" s="24" t="s">
        <v>40</v>
      </c>
      <c r="C19" s="54">
        <v>0</v>
      </c>
      <c r="D19" s="54">
        <v>0</v>
      </c>
      <c r="E19" s="54">
        <v>0</v>
      </c>
      <c r="F19" s="53">
        <v>0</v>
      </c>
      <c r="G19" s="54">
        <v>0</v>
      </c>
      <c r="H19" s="54">
        <v>-13109</v>
      </c>
      <c r="I19" s="54">
        <v>-33094</v>
      </c>
      <c r="J19" s="53"/>
      <c r="K19" s="53"/>
      <c r="L19" s="23"/>
      <c r="M19" s="23"/>
      <c r="N19" s="23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</row>
    <row r="20" spans="1:43" s="22" customFormat="1" ht="15" customHeight="1" x14ac:dyDescent="0.2">
      <c r="A20" s="19"/>
      <c r="B20" s="15" t="s">
        <v>35</v>
      </c>
      <c r="C20" s="36">
        <v>215492</v>
      </c>
      <c r="D20" s="36">
        <v>181557</v>
      </c>
      <c r="E20" s="36">
        <v>122995</v>
      </c>
      <c r="F20" s="36">
        <v>109363</v>
      </c>
      <c r="G20" s="36">
        <v>90429</v>
      </c>
      <c r="H20" s="36">
        <v>135660</v>
      </c>
      <c r="I20" s="36">
        <v>77166</v>
      </c>
      <c r="J20" s="36">
        <v>85349</v>
      </c>
      <c r="K20" s="36">
        <v>75101</v>
      </c>
      <c r="L20" s="16">
        <v>78725</v>
      </c>
      <c r="M20" s="16">
        <v>48162</v>
      </c>
      <c r="N20" s="16">
        <v>24044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</row>
    <row r="21" spans="1:43" s="18" customFormat="1" ht="15" customHeight="1" x14ac:dyDescent="0.2">
      <c r="A21" s="15"/>
      <c r="B21" s="15" t="s">
        <v>36</v>
      </c>
      <c r="C21" s="36">
        <v>201364</v>
      </c>
      <c r="D21" s="36">
        <v>162286</v>
      </c>
      <c r="E21" s="36">
        <v>113316</v>
      </c>
      <c r="F21" s="36">
        <v>102008</v>
      </c>
      <c r="G21" s="36">
        <v>83569</v>
      </c>
      <c r="H21" s="36">
        <v>127198</v>
      </c>
      <c r="I21" s="36">
        <v>71471</v>
      </c>
      <c r="J21" s="36">
        <v>67270</v>
      </c>
      <c r="K21" s="36">
        <v>67477</v>
      </c>
      <c r="L21" s="16">
        <v>71634</v>
      </c>
      <c r="M21" s="16">
        <v>40124</v>
      </c>
      <c r="N21" s="16">
        <v>16462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</row>
    <row r="22" spans="1:43" s="22" customFormat="1" ht="15" customHeight="1" x14ac:dyDescent="0.2">
      <c r="A22" s="19"/>
      <c r="B22" s="45" t="s">
        <v>37</v>
      </c>
      <c r="C22" s="51">
        <v>0.11885161962807075</v>
      </c>
      <c r="D22" s="51">
        <v>9.4182413935789092E-2</v>
      </c>
      <c r="E22" s="51">
        <v>8.3322058624563961E-2</v>
      </c>
      <c r="F22" s="51">
        <v>8.3285910353831219E-2</v>
      </c>
      <c r="G22" s="51">
        <v>6.8961106691708726E-2</v>
      </c>
      <c r="H22" s="51">
        <f t="shared" ref="H22:J22" si="9">+H21/H9</f>
        <v>0.1063363055578313</v>
      </c>
      <c r="I22" s="51">
        <f t="shared" ref="I22" si="10">+I21/I9</f>
        <v>6.269352968317711E-2</v>
      </c>
      <c r="J22" s="51">
        <f t="shared" si="9"/>
        <v>6.546461679794624E-2</v>
      </c>
      <c r="K22" s="51">
        <f t="shared" ref="K22" si="11">+K21/K9</f>
        <v>6.9632832494014696E-2</v>
      </c>
      <c r="L22" s="26">
        <f t="shared" ref="L22" si="12">+L21/L9</f>
        <v>7.5562254947980675E-2</v>
      </c>
      <c r="M22" s="26">
        <f t="shared" ref="M22" si="13">+M21/M9</f>
        <v>4.0586113488176374E-2</v>
      </c>
      <c r="N22" s="26">
        <f t="shared" ref="N22" si="14">+N21/N9</f>
        <v>1.6863468596886068E-2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s="12" customFormat="1" ht="1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</row>
    <row r="24" spans="1:43" s="6" customFormat="1" ht="20.25" customHeight="1" x14ac:dyDescent="0.2">
      <c r="A24" s="4"/>
      <c r="B24" s="14" t="s">
        <v>6</v>
      </c>
      <c r="C24" s="56"/>
      <c r="D24" s="56"/>
      <c r="E24" s="56"/>
      <c r="F24" s="7"/>
      <c r="G24" s="56"/>
      <c r="H24" s="56"/>
      <c r="I24" s="56"/>
      <c r="J24" s="7"/>
      <c r="K24" s="7"/>
      <c r="L24" s="7"/>
      <c r="M24" s="7"/>
      <c r="N24" s="7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</row>
    <row r="25" spans="1:43" s="6" customFormat="1" ht="15" customHeight="1" x14ac:dyDescent="0.2">
      <c r="A25" s="8"/>
      <c r="B25" s="9" t="s">
        <v>1</v>
      </c>
      <c r="C25" s="10">
        <f t="shared" ref="C25:F25" si="15">+C8</f>
        <v>2023</v>
      </c>
      <c r="D25" s="10">
        <f t="shared" si="15"/>
        <v>2022</v>
      </c>
      <c r="E25" s="10">
        <f t="shared" si="15"/>
        <v>2021</v>
      </c>
      <c r="F25" s="10">
        <f t="shared" si="15"/>
        <v>2020</v>
      </c>
      <c r="G25" s="10">
        <f t="shared" ref="G25" si="16">+G8</f>
        <v>2019</v>
      </c>
      <c r="H25" s="10">
        <f t="shared" ref="H25:N25" si="17">+H8</f>
        <v>2018</v>
      </c>
      <c r="I25" s="10">
        <f t="shared" si="17"/>
        <v>2017</v>
      </c>
      <c r="J25" s="10">
        <f t="shared" ref="J25" si="18">+J8</f>
        <v>2016</v>
      </c>
      <c r="K25" s="10">
        <f t="shared" si="17"/>
        <v>2015</v>
      </c>
      <c r="L25" s="10">
        <f t="shared" si="17"/>
        <v>2014</v>
      </c>
      <c r="M25" s="10">
        <f t="shared" si="17"/>
        <v>2013</v>
      </c>
      <c r="N25" s="10">
        <f t="shared" si="17"/>
        <v>2012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</row>
    <row r="26" spans="1:43" s="18" customFormat="1" ht="15" customHeight="1" x14ac:dyDescent="0.2">
      <c r="A26" s="15"/>
      <c r="B26" s="27" t="s">
        <v>23</v>
      </c>
      <c r="C26" s="36">
        <v>1433223</v>
      </c>
      <c r="D26" s="36">
        <v>1427272</v>
      </c>
      <c r="E26" s="36">
        <v>1267932</v>
      </c>
      <c r="F26" s="36">
        <v>1305142</v>
      </c>
      <c r="G26" s="36">
        <v>1421196</v>
      </c>
      <c r="H26" s="36">
        <f>+H28+H30</f>
        <v>1383799</v>
      </c>
      <c r="I26" s="36">
        <f>+I28+I30</f>
        <v>1558929</v>
      </c>
      <c r="J26" s="36">
        <f t="shared" ref="J26" si="19">+J28+J30</f>
        <v>1622741</v>
      </c>
      <c r="K26" s="36">
        <f t="shared" ref="K26:L26" si="20">+K28+K30</f>
        <v>1353192</v>
      </c>
      <c r="L26" s="36">
        <f t="shared" si="20"/>
        <v>1401632</v>
      </c>
      <c r="M26" s="36">
        <f t="shared" ref="M26" si="21">+M28+M30</f>
        <v>1354291</v>
      </c>
      <c r="N26" s="36">
        <f t="shared" ref="N26" si="22">+N28+N30</f>
        <v>1487152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</row>
    <row r="27" spans="1:43" s="18" customFormat="1" ht="15" customHeight="1" x14ac:dyDescent="0.2">
      <c r="A27" s="15"/>
      <c r="B27" s="27" t="s">
        <v>24</v>
      </c>
      <c r="C27" s="36">
        <v>2522194</v>
      </c>
      <c r="D27" s="36">
        <v>2493976</v>
      </c>
      <c r="E27" s="36">
        <v>2111058</v>
      </c>
      <c r="F27" s="36">
        <v>2232379</v>
      </c>
      <c r="G27" s="36">
        <v>2266094</v>
      </c>
      <c r="H27" s="36">
        <v>2132223</v>
      </c>
      <c r="I27" s="36">
        <v>2357329</v>
      </c>
      <c r="J27" s="36">
        <v>2435444</v>
      </c>
      <c r="K27" s="36">
        <v>1849551</v>
      </c>
      <c r="L27" s="36">
        <v>1873410</v>
      </c>
      <c r="M27" s="36">
        <v>1848027</v>
      </c>
      <c r="N27" s="36">
        <v>1975161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</row>
    <row r="28" spans="1:43" s="18" customFormat="1" ht="15" customHeight="1" x14ac:dyDescent="0.2">
      <c r="A28" s="15"/>
      <c r="B28" s="27" t="s">
        <v>25</v>
      </c>
      <c r="C28" s="36">
        <v>1650833</v>
      </c>
      <c r="D28" s="36">
        <v>1522773</v>
      </c>
      <c r="E28" s="36">
        <v>1227557</v>
      </c>
      <c r="F28" s="36">
        <v>1182962</v>
      </c>
      <c r="G28" s="36">
        <v>1181567</v>
      </c>
      <c r="H28" s="36">
        <v>1128384</v>
      </c>
      <c r="I28" s="36">
        <v>1015658</v>
      </c>
      <c r="J28" s="36">
        <v>1060303</v>
      </c>
      <c r="K28" s="36">
        <v>1131105</v>
      </c>
      <c r="L28" s="36">
        <v>1123301</v>
      </c>
      <c r="M28" s="36">
        <v>1029409</v>
      </c>
      <c r="N28" s="36">
        <v>1114123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</row>
    <row r="29" spans="1:43" s="18" customFormat="1" ht="15" customHeight="1" x14ac:dyDescent="0.2">
      <c r="A29" s="15"/>
      <c r="B29" s="27" t="s">
        <v>26</v>
      </c>
      <c r="C29" s="36">
        <v>1503064</v>
      </c>
      <c r="D29" s="36">
        <v>1368183</v>
      </c>
      <c r="E29" s="36">
        <v>1088128</v>
      </c>
      <c r="F29" s="36">
        <v>1056709</v>
      </c>
      <c r="G29" s="36">
        <v>1044627</v>
      </c>
      <c r="H29" s="36">
        <v>997146.4</v>
      </c>
      <c r="I29" s="36">
        <v>956188</v>
      </c>
      <c r="J29" s="36">
        <v>992697</v>
      </c>
      <c r="K29" s="36">
        <v>1048670</v>
      </c>
      <c r="L29" s="36">
        <v>1043070</v>
      </c>
      <c r="M29" s="36">
        <v>954425</v>
      </c>
      <c r="N29" s="36">
        <v>1034920</v>
      </c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</row>
    <row r="30" spans="1:43" s="18" customFormat="1" ht="15" customHeight="1" x14ac:dyDescent="0.2">
      <c r="A30" s="15"/>
      <c r="B30" s="40" t="s">
        <v>27</v>
      </c>
      <c r="C30" s="47">
        <v>-217610</v>
      </c>
      <c r="D30" s="47">
        <v>-95501</v>
      </c>
      <c r="E30" s="47">
        <v>40375</v>
      </c>
      <c r="F30" s="47">
        <v>122181</v>
      </c>
      <c r="G30" s="47">
        <v>239629</v>
      </c>
      <c r="H30" s="47">
        <v>255415</v>
      </c>
      <c r="I30" s="47">
        <v>543271</v>
      </c>
      <c r="J30" s="47">
        <v>562438</v>
      </c>
      <c r="K30" s="47">
        <v>222087</v>
      </c>
      <c r="L30" s="47">
        <v>278331</v>
      </c>
      <c r="M30" s="47">
        <v>324882</v>
      </c>
      <c r="N30" s="47">
        <v>373029</v>
      </c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</row>
    <row r="31" spans="1:43" s="6" customFormat="1" ht="15" customHeight="1" x14ac:dyDescent="0.2">
      <c r="A31" s="4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</row>
    <row r="32" spans="1:43" s="6" customFormat="1" ht="20.25" customHeight="1" outlineLevel="1" x14ac:dyDescent="0.2">
      <c r="A32" s="4"/>
      <c r="B32" s="7" t="s">
        <v>17</v>
      </c>
      <c r="C32" s="56"/>
      <c r="D32" s="56"/>
      <c r="E32" s="56"/>
      <c r="F32" s="7"/>
      <c r="G32" s="56"/>
      <c r="H32" s="56"/>
      <c r="I32" s="56"/>
      <c r="J32" s="7"/>
      <c r="K32" s="7"/>
      <c r="L32" s="7"/>
      <c r="M32" s="7"/>
      <c r="N32" s="7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</row>
    <row r="33" spans="1:43" s="6" customFormat="1" ht="15" customHeight="1" outlineLevel="1" x14ac:dyDescent="0.2">
      <c r="A33" s="8"/>
      <c r="B33" s="9"/>
      <c r="C33" s="10">
        <f t="shared" ref="C33:F33" si="23">+C25</f>
        <v>2023</v>
      </c>
      <c r="D33" s="10">
        <f t="shared" si="23"/>
        <v>2022</v>
      </c>
      <c r="E33" s="10">
        <f t="shared" si="23"/>
        <v>2021</v>
      </c>
      <c r="F33" s="10">
        <f t="shared" si="23"/>
        <v>2020</v>
      </c>
      <c r="G33" s="10">
        <f t="shared" ref="G33" si="24">+G25</f>
        <v>2019</v>
      </c>
      <c r="H33" s="10">
        <f t="shared" ref="H33:J33" si="25">+H25</f>
        <v>2018</v>
      </c>
      <c r="I33" s="10">
        <f t="shared" ref="I33" si="26">+I25</f>
        <v>2017</v>
      </c>
      <c r="J33" s="10">
        <f t="shared" si="25"/>
        <v>2016</v>
      </c>
      <c r="K33" s="10">
        <f t="shared" ref="K33" si="27">+K25</f>
        <v>2015</v>
      </c>
      <c r="L33" s="10">
        <f t="shared" ref="L33:N33" si="28">+L25</f>
        <v>2014</v>
      </c>
      <c r="M33" s="10">
        <f t="shared" ref="M33" si="29">+M25</f>
        <v>2013</v>
      </c>
      <c r="N33" s="10">
        <f t="shared" si="28"/>
        <v>2012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</row>
    <row r="34" spans="1:43" s="18" customFormat="1" ht="15" customHeight="1" outlineLevel="1" x14ac:dyDescent="0.2">
      <c r="A34" s="15"/>
      <c r="B34" s="27" t="s">
        <v>18</v>
      </c>
      <c r="C34" s="32">
        <f t="shared" ref="C34:F34" si="30">+C17/C28</f>
        <v>0.13053531156694831</v>
      </c>
      <c r="D34" s="32">
        <f t="shared" si="30"/>
        <v>0.11922788229105717</v>
      </c>
      <c r="E34" s="32">
        <v>0.10019494003129793</v>
      </c>
      <c r="F34" s="32">
        <v>9.2448447202868725E-2</v>
      </c>
      <c r="G34" s="32">
        <f t="shared" ref="G34:L34" si="31">+G17/G28</f>
        <v>7.6533112383808957E-2</v>
      </c>
      <c r="H34" s="32">
        <f t="shared" si="31"/>
        <v>0.13184252878452726</v>
      </c>
      <c r="I34" s="32">
        <f t="shared" si="31"/>
        <v>0.10856016493741004</v>
      </c>
      <c r="J34" s="32">
        <f t="shared" si="31"/>
        <v>8.0494915132749784E-2</v>
      </c>
      <c r="K34" s="32">
        <f t="shared" si="31"/>
        <v>6.639613475318383E-2</v>
      </c>
      <c r="L34" s="50">
        <f t="shared" si="31"/>
        <v>7.0083619617537951E-2</v>
      </c>
      <c r="M34" s="31">
        <f t="shared" ref="M34" si="32">+M17/M28</f>
        <v>4.6786068511155431E-2</v>
      </c>
      <c r="N34" s="31">
        <f t="shared" ref="N34" si="33">+N17/N28</f>
        <v>2.1581100111926602E-2</v>
      </c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</row>
    <row r="35" spans="1:43" s="18" customFormat="1" ht="15" customHeight="1" outlineLevel="1" x14ac:dyDescent="0.2">
      <c r="A35" s="15"/>
      <c r="B35" s="28" t="s">
        <v>19</v>
      </c>
      <c r="C35" s="32">
        <f t="shared" ref="C35:F35" si="34">+C12/C26</f>
        <v>0.19419797198342478</v>
      </c>
      <c r="D35" s="32">
        <f t="shared" si="34"/>
        <v>0.14322567807677863</v>
      </c>
      <c r="E35" s="32">
        <v>0.1559886492335551</v>
      </c>
      <c r="F35" s="32">
        <v>0.12042597663702494</v>
      </c>
      <c r="G35" s="32">
        <f t="shared" ref="G35:L35" si="35">+G12/G26</f>
        <v>0.10677133906934723</v>
      </c>
      <c r="H35" s="32">
        <f t="shared" si="35"/>
        <v>0.11071911455348646</v>
      </c>
      <c r="I35" s="32">
        <f t="shared" si="35"/>
        <v>9.0167672806138063E-2</v>
      </c>
      <c r="J35" s="32">
        <f t="shared" si="35"/>
        <v>5.833278385152036E-2</v>
      </c>
      <c r="K35" s="32">
        <f t="shared" si="35"/>
        <v>7.2159013650686679E-2</v>
      </c>
      <c r="L35" s="50">
        <f t="shared" si="35"/>
        <v>7.4259862788520814E-2</v>
      </c>
      <c r="M35" s="31">
        <f t="shared" ref="M35" si="36">+M12/M26</f>
        <v>5.6622985754169526E-2</v>
      </c>
      <c r="N35" s="31">
        <f t="shared" ref="N35" si="37">+N12/N26</f>
        <v>3.2431116657880295E-2</v>
      </c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</row>
    <row r="36" spans="1:43" s="18" customFormat="1" ht="15" customHeight="1" outlineLevel="1" x14ac:dyDescent="0.2">
      <c r="A36" s="15"/>
      <c r="B36" s="28" t="s">
        <v>20</v>
      </c>
      <c r="C36" s="32">
        <v>0.64892113770788451</v>
      </c>
      <c r="D36" s="32">
        <v>0.60285343563851457</v>
      </c>
      <c r="E36" s="32">
        <v>0.57690409263980436</v>
      </c>
      <c r="F36" s="32">
        <v>0.52661622421640775</v>
      </c>
      <c r="G36" s="32">
        <f>+G28/G27</f>
        <v>0.5214112918528534</v>
      </c>
      <c r="H36" s="32">
        <f>+H28/H27</f>
        <v>0.52920543489119098</v>
      </c>
      <c r="I36" s="32">
        <f>+I28/I27</f>
        <v>0.430851187933462</v>
      </c>
      <c r="J36" s="32">
        <f>+J28/J27</f>
        <v>0.43536332594795857</v>
      </c>
      <c r="K36" s="32">
        <f t="shared" ref="K36" si="38">+K28/K27</f>
        <v>0.61155653453189451</v>
      </c>
      <c r="L36" s="50">
        <f t="shared" ref="L36:N36" si="39">+L28/L27</f>
        <v>0.59960232944203351</v>
      </c>
      <c r="M36" s="31">
        <f t="shared" ref="M36" si="40">+M28/M27</f>
        <v>0.55703136371925299</v>
      </c>
      <c r="N36" s="31">
        <f t="shared" si="39"/>
        <v>0.56406692922754142</v>
      </c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</row>
    <row r="37" spans="1:43" s="18" customFormat="1" ht="15" customHeight="1" outlineLevel="1" x14ac:dyDescent="0.2">
      <c r="A37" s="15"/>
      <c r="B37" s="28" t="s">
        <v>21</v>
      </c>
      <c r="C37" s="32">
        <v>-0.13295615275813297</v>
      </c>
      <c r="D37" s="32">
        <v>-6.3519037553658064E-2</v>
      </c>
      <c r="E37" s="32">
        <v>3.3151924905450297E-2</v>
      </c>
      <c r="F37" s="32">
        <v>0.1039301399192077</v>
      </c>
      <c r="G37" s="32">
        <f t="shared" ref="G37" si="41">G30/G28</f>
        <v>0.20280610409735547</v>
      </c>
      <c r="H37" s="32">
        <f t="shared" ref="H37:N37" si="42">H30/H28</f>
        <v>0.22635468067608189</v>
      </c>
      <c r="I37" s="32">
        <f t="shared" si="42"/>
        <v>0.53489560462281593</v>
      </c>
      <c r="J37" s="32">
        <f t="shared" ref="J37" si="43">J30/J28</f>
        <v>0.53045025808660351</v>
      </c>
      <c r="K37" s="32">
        <f t="shared" si="42"/>
        <v>0.19634516689432016</v>
      </c>
      <c r="L37" s="50">
        <f t="shared" si="42"/>
        <v>0.24777953549404835</v>
      </c>
      <c r="M37" s="31">
        <f t="shared" si="42"/>
        <v>0.31560050475564133</v>
      </c>
      <c r="N37" s="31">
        <f t="shared" si="42"/>
        <v>0.3348185074717962</v>
      </c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</row>
    <row r="38" spans="1:43" s="18" customFormat="1" ht="15" customHeight="1" outlineLevel="1" x14ac:dyDescent="0.2">
      <c r="A38" s="15"/>
      <c r="B38" s="29" t="s">
        <v>28</v>
      </c>
      <c r="C38" s="62">
        <f t="shared" ref="C38:F38" si="44">C30/C10</f>
        <v>-0.52930760212297079</v>
      </c>
      <c r="D38" s="62">
        <f>D30/D10</f>
        <v>-0.28486502609992542</v>
      </c>
      <c r="E38" s="55">
        <v>0.12984319123208726</v>
      </c>
      <c r="F38" s="55">
        <v>0.46326306210662016</v>
      </c>
      <c r="G38" s="55">
        <f t="shared" ref="G38:L38" si="45">G30/G10</f>
        <v>0.90839442898625444</v>
      </c>
      <c r="H38" s="55">
        <f t="shared" si="45"/>
        <v>1.0709044712038374</v>
      </c>
      <c r="I38" s="55">
        <f t="shared" si="45"/>
        <v>2.4395074922428233</v>
      </c>
      <c r="J38" s="55">
        <f t="shared" si="45"/>
        <v>2.843094436525027</v>
      </c>
      <c r="K38" s="55">
        <f t="shared" si="45"/>
        <v>1.1445659568327526</v>
      </c>
      <c r="L38" s="33">
        <f t="shared" si="45"/>
        <v>1.4463862559241707</v>
      </c>
      <c r="M38" s="33">
        <f t="shared" ref="M38:N38" si="46">M30/M10</f>
        <v>1.9142234268206457</v>
      </c>
      <c r="N38" s="33">
        <f t="shared" si="46"/>
        <v>2.7020513712025731</v>
      </c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</row>
    <row r="39" spans="1:43" s="18" customFormat="1" ht="15" customHeight="1" outlineLevel="1" x14ac:dyDescent="0.2">
      <c r="A39" s="15"/>
      <c r="B39" s="34" t="s">
        <v>39</v>
      </c>
      <c r="C39" s="35"/>
      <c r="D39" s="35"/>
      <c r="E39" s="35"/>
      <c r="F39" s="35"/>
      <c r="G39" s="35"/>
      <c r="H39" s="35"/>
      <c r="I39" s="35"/>
      <c r="J39" s="35"/>
      <c r="K39" s="34" t="s">
        <v>33</v>
      </c>
      <c r="L39" s="35"/>
      <c r="M39" s="35"/>
      <c r="N39" s="35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</row>
    <row r="40" spans="1:43" s="18" customFormat="1" ht="15" customHeight="1" outlineLevel="1" x14ac:dyDescent="0.2">
      <c r="A40" s="15"/>
      <c r="B40" s="34" t="s">
        <v>31</v>
      </c>
      <c r="C40" s="35"/>
      <c r="D40" s="35"/>
      <c r="E40" s="35"/>
      <c r="F40" s="35"/>
      <c r="G40" s="35"/>
      <c r="H40" s="35"/>
      <c r="I40" s="35"/>
      <c r="J40" s="35"/>
      <c r="K40" s="34" t="s">
        <v>32</v>
      </c>
      <c r="L40" s="35"/>
      <c r="M40" s="35"/>
      <c r="N40" s="35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</row>
    <row r="41" spans="1:43" s="18" customFormat="1" ht="15" customHeight="1" outlineLevel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</row>
    <row r="42" spans="1:43" s="6" customFormat="1" ht="20.25" customHeight="1" outlineLevel="1" x14ac:dyDescent="0.2">
      <c r="A42" s="4"/>
      <c r="B42" s="7" t="s">
        <v>10</v>
      </c>
      <c r="C42" s="56"/>
      <c r="D42" s="56"/>
      <c r="E42" s="56"/>
      <c r="F42" s="7"/>
      <c r="G42" s="56"/>
      <c r="H42" s="56"/>
      <c r="I42" s="56"/>
      <c r="J42" s="7"/>
      <c r="K42" s="7"/>
      <c r="L42" s="7"/>
      <c r="M42" s="7"/>
      <c r="N42" s="7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</row>
    <row r="43" spans="1:43" s="6" customFormat="1" ht="15" customHeight="1" outlineLevel="1" x14ac:dyDescent="0.2">
      <c r="A43" s="8"/>
      <c r="B43" s="9"/>
      <c r="C43" s="10">
        <f t="shared" ref="C43:F43" si="47">+C8</f>
        <v>2023</v>
      </c>
      <c r="D43" s="10">
        <f t="shared" si="47"/>
        <v>2022</v>
      </c>
      <c r="E43" s="10">
        <f t="shared" si="47"/>
        <v>2021</v>
      </c>
      <c r="F43" s="10">
        <f t="shared" si="47"/>
        <v>2020</v>
      </c>
      <c r="G43" s="10">
        <f t="shared" ref="G43" si="48">+G8</f>
        <v>2019</v>
      </c>
      <c r="H43" s="10">
        <f t="shared" ref="H43:I43" si="49">+H8</f>
        <v>2018</v>
      </c>
      <c r="I43" s="10">
        <f t="shared" si="49"/>
        <v>2017</v>
      </c>
      <c r="J43" s="10">
        <f t="shared" ref="J43" si="50">+J8</f>
        <v>2016</v>
      </c>
      <c r="K43" s="10">
        <f t="shared" ref="K43" si="51">+K8</f>
        <v>2015</v>
      </c>
      <c r="L43" s="10">
        <f t="shared" ref="L43:M43" si="52">+L8</f>
        <v>2014</v>
      </c>
      <c r="M43" s="10">
        <f t="shared" si="52"/>
        <v>2013</v>
      </c>
      <c r="N43" s="10">
        <f t="shared" ref="N43" si="53">+N8</f>
        <v>2012</v>
      </c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</row>
    <row r="44" spans="1:43" s="18" customFormat="1" ht="15" customHeight="1" outlineLevel="1" x14ac:dyDescent="0.2">
      <c r="A44" s="15"/>
      <c r="B44" s="15" t="s">
        <v>16</v>
      </c>
      <c r="C44" s="36">
        <v>3045</v>
      </c>
      <c r="D44" s="36">
        <v>3085</v>
      </c>
      <c r="E44" s="36">
        <v>3083</v>
      </c>
      <c r="F44" s="36">
        <v>2995</v>
      </c>
      <c r="G44" s="36">
        <v>3042</v>
      </c>
      <c r="H44" s="36">
        <v>3083</v>
      </c>
      <c r="I44" s="36">
        <v>3021</v>
      </c>
      <c r="J44" s="36">
        <v>3667</v>
      </c>
      <c r="K44" s="36">
        <v>3032</v>
      </c>
      <c r="L44" s="36">
        <v>3053</v>
      </c>
      <c r="M44" s="36">
        <v>3170</v>
      </c>
      <c r="N44" s="36">
        <v>3311</v>
      </c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</row>
    <row r="45" spans="1:43" s="18" customFormat="1" ht="15" customHeight="1" outlineLevel="1" x14ac:dyDescent="0.2">
      <c r="A45" s="15"/>
      <c r="B45" s="30" t="s">
        <v>11</v>
      </c>
      <c r="C45" s="38">
        <v>4.2</v>
      </c>
      <c r="D45" s="38">
        <v>0</v>
      </c>
      <c r="E45" s="38">
        <v>3.8</v>
      </c>
      <c r="F45" s="38">
        <v>0</v>
      </c>
      <c r="G45" s="38">
        <v>0</v>
      </c>
      <c r="H45" s="36">
        <f>87-315+3.8-1.7+2.6</f>
        <v>-223.29999999999998</v>
      </c>
      <c r="I45" s="38">
        <v>7.5</v>
      </c>
      <c r="J45" s="38">
        <v>435</v>
      </c>
      <c r="K45" s="38">
        <v>0</v>
      </c>
      <c r="L45" s="38">
        <v>0</v>
      </c>
      <c r="M45" s="46">
        <v>0</v>
      </c>
      <c r="N45" s="39">
        <v>10.707000000000001</v>
      </c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</row>
    <row r="46" spans="1:43" s="18" customFormat="1" ht="15" customHeight="1" outlineLevel="1" x14ac:dyDescent="0.2">
      <c r="A46" s="15"/>
      <c r="B46" s="40" t="s">
        <v>12</v>
      </c>
      <c r="C46" s="41">
        <v>147.9</v>
      </c>
      <c r="D46" s="41">
        <v>122.6</v>
      </c>
      <c r="E46" s="41">
        <v>99.1</v>
      </c>
      <c r="F46" s="41">
        <v>85.9</v>
      </c>
      <c r="G46" s="41">
        <v>88.4</v>
      </c>
      <c r="H46" s="41">
        <v>66.7</v>
      </c>
      <c r="I46" s="41">
        <v>85.850413000000003</v>
      </c>
      <c r="J46" s="41">
        <v>71.8</v>
      </c>
      <c r="K46" s="41">
        <v>61.3</v>
      </c>
      <c r="L46" s="41">
        <v>66.304000000000002</v>
      </c>
      <c r="M46" s="41">
        <v>81.7</v>
      </c>
      <c r="N46" s="41">
        <v>87.546999999999997</v>
      </c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</row>
    <row r="47" spans="1:43" s="18" customFormat="1" ht="15" customHeight="1" outlineLevel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</row>
    <row r="48" spans="1:43" s="6" customFormat="1" ht="20.25" customHeight="1" x14ac:dyDescent="0.2">
      <c r="A48" s="4"/>
      <c r="B48" s="7" t="s">
        <v>13</v>
      </c>
      <c r="C48" s="56"/>
      <c r="D48" s="56"/>
      <c r="E48" s="56"/>
      <c r="F48" s="7"/>
      <c r="G48" s="56"/>
      <c r="H48" s="56"/>
      <c r="I48" s="56"/>
      <c r="J48" s="7"/>
      <c r="K48" s="7"/>
      <c r="L48" s="7"/>
      <c r="M48" s="7"/>
      <c r="N48" s="7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</row>
    <row r="49" spans="1:43" s="6" customFormat="1" ht="15" customHeight="1" x14ac:dyDescent="0.2">
      <c r="A49" s="8"/>
      <c r="B49" s="9" t="s">
        <v>0</v>
      </c>
      <c r="C49" s="10">
        <f t="shared" ref="C49:F49" si="54">C8</f>
        <v>2023</v>
      </c>
      <c r="D49" s="10">
        <f t="shared" si="54"/>
        <v>2022</v>
      </c>
      <c r="E49" s="10">
        <f t="shared" si="54"/>
        <v>2021</v>
      </c>
      <c r="F49" s="10">
        <f t="shared" si="54"/>
        <v>2020</v>
      </c>
      <c r="G49" s="10">
        <f t="shared" ref="G49" si="55">G8</f>
        <v>2019</v>
      </c>
      <c r="H49" s="10">
        <f t="shared" ref="H49:I49" si="56">H8</f>
        <v>2018</v>
      </c>
      <c r="I49" s="10">
        <f t="shared" si="56"/>
        <v>2017</v>
      </c>
      <c r="J49" s="10">
        <f t="shared" ref="J49" si="57">J8</f>
        <v>2016</v>
      </c>
      <c r="K49" s="10">
        <f t="shared" ref="K49" si="58">K8</f>
        <v>2015</v>
      </c>
      <c r="L49" s="10">
        <f t="shared" ref="L49:M49" si="59">L8</f>
        <v>2014</v>
      </c>
      <c r="M49" s="10">
        <f t="shared" si="59"/>
        <v>2013</v>
      </c>
      <c r="N49" s="10">
        <f t="shared" ref="N49" si="60">N8</f>
        <v>2012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</row>
    <row r="50" spans="1:43" s="18" customFormat="1" ht="15" customHeight="1" x14ac:dyDescent="0.2">
      <c r="A50" s="15"/>
      <c r="B50" s="28" t="s">
        <v>14</v>
      </c>
      <c r="C50" s="37">
        <v>10674</v>
      </c>
      <c r="D50" s="37">
        <v>10849</v>
      </c>
      <c r="E50" s="37">
        <v>11156</v>
      </c>
      <c r="F50" s="37">
        <v>10712</v>
      </c>
      <c r="G50" s="37">
        <v>9489</v>
      </c>
      <c r="H50" s="37">
        <v>9828</v>
      </c>
      <c r="I50" s="37">
        <v>10282</v>
      </c>
      <c r="J50" s="37">
        <v>10110</v>
      </c>
      <c r="K50" s="37">
        <v>9368</v>
      </c>
      <c r="L50" s="17">
        <v>9560</v>
      </c>
      <c r="M50" s="17">
        <v>9737</v>
      </c>
      <c r="N50" s="17">
        <v>9833</v>
      </c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</row>
    <row r="51" spans="1:43" s="18" customFormat="1" ht="15" customHeight="1" x14ac:dyDescent="0.2">
      <c r="A51" s="15"/>
      <c r="B51" s="28" t="s">
        <v>34</v>
      </c>
      <c r="C51" s="37">
        <v>4266</v>
      </c>
      <c r="D51" s="37">
        <v>4797.8999999999996</v>
      </c>
      <c r="E51" s="37">
        <v>5093</v>
      </c>
      <c r="F51" s="37">
        <v>4435</v>
      </c>
      <c r="G51" s="37">
        <v>4116</v>
      </c>
      <c r="H51" s="37">
        <v>4921</v>
      </c>
      <c r="I51" s="37">
        <v>4948</v>
      </c>
      <c r="J51" s="37">
        <v>4420</v>
      </c>
      <c r="K51" s="37">
        <v>3748.9</v>
      </c>
      <c r="L51" s="37">
        <v>3495</v>
      </c>
      <c r="M51" s="37">
        <v>3736</v>
      </c>
      <c r="N51" s="37">
        <v>3580</v>
      </c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</row>
    <row r="52" spans="1:43" s="18" customFormat="1" ht="15" customHeight="1" x14ac:dyDescent="0.2">
      <c r="A52" s="15"/>
      <c r="B52" s="42" t="s">
        <v>15</v>
      </c>
      <c r="C52" s="48">
        <v>9401</v>
      </c>
      <c r="D52" s="48">
        <v>10462.1</v>
      </c>
      <c r="E52" s="48">
        <v>11052</v>
      </c>
      <c r="F52" s="48">
        <v>10222</v>
      </c>
      <c r="G52" s="48">
        <v>9710</v>
      </c>
      <c r="H52" s="48">
        <v>9953</v>
      </c>
      <c r="I52" s="48">
        <v>9335</v>
      </c>
      <c r="J52" s="48">
        <v>4462</v>
      </c>
      <c r="K52" s="48">
        <v>3812.8</v>
      </c>
      <c r="L52" s="43">
        <v>3259</v>
      </c>
      <c r="M52" s="43">
        <v>3234</v>
      </c>
      <c r="N52" s="43">
        <v>3490</v>
      </c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</row>
    <row r="53" spans="1:43" s="44" customFormat="1" ht="15" customHeight="1" x14ac:dyDescent="0.2">
      <c r="A53" s="30"/>
    </row>
    <row r="54" spans="1:43" s="58" customForma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43" s="58" customForma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43" s="58" customForma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43" s="58" customForma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43" s="58" customForma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43" s="58" customForma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43" s="58" customForma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43" s="58" customForma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43" s="58" customForma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43" s="58" customForma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43" s="58" customForma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s="58" customForma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s="58" customForma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s="58" customForma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s="58" customForma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s="58" customForma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s="58" customForma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s="58" customForma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s="58" customForma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s="58" customForma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58" customForma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s="58" customForma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s="58" customForma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s="58" customForma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s="58" customForma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s="58" customForma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s="58" customForma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s="58" customForma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s="58" customForma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s="58" customForma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s="58" customForma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x14ac:dyDescent="0.2">
      <c r="A85" s="2"/>
    </row>
    <row r="86" spans="1:14" x14ac:dyDescent="0.2">
      <c r="A86" s="2"/>
    </row>
    <row r="87" spans="1:14" x14ac:dyDescent="0.2">
      <c r="A87" s="2"/>
    </row>
    <row r="88" spans="1:14" x14ac:dyDescent="0.2">
      <c r="A88" s="2"/>
    </row>
    <row r="89" spans="1:14" x14ac:dyDescent="0.2">
      <c r="A89" s="2"/>
    </row>
    <row r="90" spans="1:14" x14ac:dyDescent="0.2">
      <c r="A90" s="2"/>
    </row>
    <row r="91" spans="1:14" x14ac:dyDescent="0.2">
      <c r="A91" s="2"/>
    </row>
    <row r="92" spans="1:14" x14ac:dyDescent="0.2">
      <c r="A92" s="2"/>
    </row>
    <row r="93" spans="1:14" x14ac:dyDescent="0.2">
      <c r="A93" s="2"/>
    </row>
    <row r="94" spans="1:14" x14ac:dyDescent="0.2">
      <c r="A94" s="2"/>
    </row>
    <row r="95" spans="1:14" x14ac:dyDescent="0.2">
      <c r="A95" s="2"/>
    </row>
    <row r="96" spans="1:14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29" spans="1:1" x14ac:dyDescent="0.2">
      <c r="A429" s="2"/>
    </row>
    <row r="430" spans="1:1" x14ac:dyDescent="0.2">
      <c r="A430" s="2"/>
    </row>
  </sheetData>
  <customSheetViews>
    <customSheetView guid="{5ED848AF-EDB2-4F08-844D-F3D27B057563}" showPageBreaks="1" fitToPage="1" printArea="1">
      <selection activeCell="J7" sqref="J7"/>
      <pageMargins left="0.78740157480314965" right="0.78740157480314965" top="0.98425196850393704" bottom="0.98425196850393704" header="0.51181102362204722" footer="0.51181102362204722"/>
      <pageSetup paperSize="9" scale="53" orientation="landscape" r:id="rId1"/>
      <headerFooter alignWithMargins="0"/>
    </customSheetView>
  </customSheetViews>
  <phoneticPr fontId="3" type="noConversion"/>
  <pageMargins left="0.25" right="0.25" top="0.75" bottom="0.75" header="0.3" footer="0.3"/>
  <pageSetup paperSize="9" scale="97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2E450FC8212D48897E4908CC9C7981" ma:contentTypeVersion="18" ma:contentTypeDescription="Create a new document." ma:contentTypeScope="" ma:versionID="bf393542e7cc99e1e64381153136085e">
  <xsd:schema xmlns:xsd="http://www.w3.org/2001/XMLSchema" xmlns:xs="http://www.w3.org/2001/XMLSchema" xmlns:p="http://schemas.microsoft.com/office/2006/metadata/properties" xmlns:ns2="e513e65d-36aa-4509-aa55-63f64a760652" xmlns:ns3="d9314431-6518-4192-a5f9-22a45e56382f" targetNamespace="http://schemas.microsoft.com/office/2006/metadata/properties" ma:root="true" ma:fieldsID="7c47b66dea3dc30d7bfb1438b5571537" ns2:_="" ns3:_="">
    <xsd:import namespace="e513e65d-36aa-4509-aa55-63f64a760652"/>
    <xsd:import namespace="d9314431-6518-4192-a5f9-22a45e563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3e65d-36aa-4509-aa55-63f64a760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01a1ae1-f570-4e0c-8ada-c68b24ccd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14431-6518-4192-a5f9-22a45e5638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b1a4e1-b69c-4b23-a6c0-542bb0f175ee}" ma:internalName="TaxCatchAll" ma:showField="CatchAllData" ma:web="d9314431-6518-4192-a5f9-22a45e563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13e65d-36aa-4509-aa55-63f64a760652">
      <Terms xmlns="http://schemas.microsoft.com/office/infopath/2007/PartnerControls"/>
    </lcf76f155ced4ddcb4097134ff3c332f>
    <TaxCatchAll xmlns="d9314431-6518-4192-a5f9-22a45e56382f" xsi:nil="true"/>
  </documentManagement>
</p:properties>
</file>

<file path=customXml/itemProps1.xml><?xml version="1.0" encoding="utf-8"?>
<ds:datastoreItem xmlns:ds="http://schemas.openxmlformats.org/officeDocument/2006/customXml" ds:itemID="{09535B71-6986-4C26-805F-D133FD1A0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13e65d-36aa-4509-aa55-63f64a760652"/>
    <ds:schemaRef ds:uri="d9314431-6518-4192-a5f9-22a45e563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AACAB1-8621-4ADC-89AA-FD37C2A76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02A6AB-D70E-4139-A49F-4CD36C152952}">
  <ds:schemaRefs>
    <ds:schemaRef ds:uri="http://schemas.microsoft.com/office/2006/metadata/properties"/>
    <ds:schemaRef ds:uri="http://schemas.microsoft.com/office/infopath/2007/PartnerControls"/>
    <ds:schemaRef ds:uri="e513e65d-36aa-4509-aa55-63f64a760652"/>
    <ds:schemaRef ds:uri="d9314431-6518-4192-a5f9-22a45e5638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Elisa Pettinari</dc:creator>
  <cp:lastModifiedBy>Elisa Pettinari</cp:lastModifiedBy>
  <cp:lastPrinted>2019-01-28T13:44:11Z</cp:lastPrinted>
  <dcterms:created xsi:type="dcterms:W3CDTF">2007-11-23T14:47:19Z</dcterms:created>
  <dcterms:modified xsi:type="dcterms:W3CDTF">2024-06-10T14:32:48Z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0x010100F22E450FC8212D48897E4908CC9C7981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